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105" yWindow="-105" windowWidth="15600" windowHeight="11760" tabRatio="858"/>
  </bookViews>
  <sheets>
    <sheet name="SUMMARY" sheetId="1" r:id="rId1"/>
    <sheet name="Table I" sheetId="5" r:id="rId2"/>
    <sheet name="Table II" sheetId="7" r:id="rId3"/>
    <sheet name="Table III" sheetId="10" r:id="rId4"/>
    <sheet name="Table IV" sheetId="13" r:id="rId5"/>
    <sheet name="Table V" sheetId="24" r:id="rId6"/>
    <sheet name="Table VI" sheetId="26" r:id="rId7"/>
    <sheet name="Bodies_Corporate" sheetId="44" r:id="rId8"/>
    <sheet name="Institutions" sheetId="43" r:id="rId9"/>
    <sheet name="Public" sheetId="42" r:id="rId10"/>
    <sheet name="Distribution of Holding" sheetId="41" r:id="rId11"/>
  </sheets>
  <calcPr calcId="124519"/>
</workbook>
</file>

<file path=xl/calcChain.xml><?xml version="1.0" encoding="utf-8"?>
<calcChain xmlns="http://schemas.openxmlformats.org/spreadsheetml/2006/main">
  <c r="I7" i="13"/>
  <c r="L7"/>
  <c r="M7" s="1"/>
  <c r="Q7"/>
  <c r="S7"/>
  <c r="O7"/>
  <c r="H7"/>
  <c r="I6"/>
  <c r="L6"/>
  <c r="Q6"/>
  <c r="S6"/>
  <c r="O6"/>
  <c r="H6"/>
  <c r="T8"/>
  <c r="R8"/>
  <c r="P8"/>
  <c r="N8"/>
  <c r="K8"/>
  <c r="J8"/>
  <c r="G8"/>
  <c r="F8"/>
  <c r="E8"/>
  <c r="M60" i="10"/>
  <c r="N60" s="1"/>
  <c r="I60"/>
  <c r="P60" s="1"/>
  <c r="M59"/>
  <c r="N59" s="1"/>
  <c r="I59"/>
  <c r="P59" s="1"/>
  <c r="M58"/>
  <c r="N58" s="1"/>
  <c r="I58"/>
  <c r="P58" s="1"/>
  <c r="M57"/>
  <c r="N57" s="1"/>
  <c r="I57"/>
  <c r="P57" s="1"/>
  <c r="M56"/>
  <c r="N56" s="1"/>
  <c r="I56"/>
  <c r="P56" s="1"/>
  <c r="M55"/>
  <c r="N55" s="1"/>
  <c r="I55"/>
  <c r="P55" s="1"/>
  <c r="M54"/>
  <c r="N54" s="1"/>
  <c r="I54"/>
  <c r="P54" s="1"/>
  <c r="M53"/>
  <c r="N53" s="1"/>
  <c r="I53"/>
  <c r="P53" s="1"/>
  <c r="M52"/>
  <c r="N52" s="1"/>
  <c r="I52"/>
  <c r="P52" s="1"/>
  <c r="M50"/>
  <c r="N50" s="1"/>
  <c r="I50"/>
  <c r="P50" s="1"/>
  <c r="M49"/>
  <c r="N49" s="1"/>
  <c r="I49"/>
  <c r="P49" s="1"/>
  <c r="M48"/>
  <c r="N48" s="1"/>
  <c r="I48"/>
  <c r="P48" s="1"/>
  <c r="M47"/>
  <c r="N47" s="1"/>
  <c r="I47"/>
  <c r="P47" s="1"/>
  <c r="M46"/>
  <c r="N46" s="1"/>
  <c r="I46"/>
  <c r="P46" s="1"/>
  <c r="M45"/>
  <c r="N45" s="1"/>
  <c r="I45"/>
  <c r="P45" s="1"/>
  <c r="M44"/>
  <c r="N44" s="1"/>
  <c r="I44"/>
  <c r="P44" s="1"/>
  <c r="M43"/>
  <c r="N43" s="1"/>
  <c r="I43"/>
  <c r="P43" s="1"/>
  <c r="M42"/>
  <c r="N42" s="1"/>
  <c r="I42"/>
  <c r="P42" s="1"/>
  <c r="M41"/>
  <c r="N41" s="1"/>
  <c r="I41"/>
  <c r="P41" s="1"/>
  <c r="M40"/>
  <c r="N40" s="1"/>
  <c r="I40"/>
  <c r="P40" s="1"/>
  <c r="M39"/>
  <c r="N39" s="1"/>
  <c r="I39"/>
  <c r="P39" s="1"/>
  <c r="M38"/>
  <c r="N38" s="1"/>
  <c r="I38"/>
  <c r="P38" s="1"/>
  <c r="M37"/>
  <c r="N37" s="1"/>
  <c r="I37"/>
  <c r="P37" s="1"/>
  <c r="M36"/>
  <c r="N36" s="1"/>
  <c r="I36"/>
  <c r="P36" s="1"/>
  <c r="M35"/>
  <c r="N35" s="1"/>
  <c r="I35"/>
  <c r="P35" s="1"/>
  <c r="M34"/>
  <c r="N34" s="1"/>
  <c r="I34"/>
  <c r="P34" s="1"/>
  <c r="M33"/>
  <c r="N33" s="1"/>
  <c r="I33"/>
  <c r="P33" s="1"/>
  <c r="M32"/>
  <c r="N32" s="1"/>
  <c r="I32"/>
  <c r="P32" s="1"/>
  <c r="M31"/>
  <c r="N31" s="1"/>
  <c r="I31"/>
  <c r="P31" s="1"/>
  <c r="M30"/>
  <c r="N30" s="1"/>
  <c r="I30"/>
  <c r="P30" s="1"/>
  <c r="M29"/>
  <c r="N29" s="1"/>
  <c r="I29"/>
  <c r="P29" s="1"/>
  <c r="M28"/>
  <c r="N28" s="1"/>
  <c r="I28"/>
  <c r="P28" s="1"/>
  <c r="M27"/>
  <c r="N27" s="1"/>
  <c r="I27"/>
  <c r="P27" s="1"/>
  <c r="M26"/>
  <c r="N26" s="1"/>
  <c r="I26"/>
  <c r="P26" s="1"/>
  <c r="M25"/>
  <c r="N25" s="1"/>
  <c r="I25"/>
  <c r="P25" s="1"/>
  <c r="M24"/>
  <c r="N24" s="1"/>
  <c r="I24"/>
  <c r="P24" s="1"/>
  <c r="M23"/>
  <c r="N23" s="1"/>
  <c r="I23"/>
  <c r="P23" s="1"/>
  <c r="M22"/>
  <c r="N22" s="1"/>
  <c r="I22"/>
  <c r="P22" s="1"/>
  <c r="M21"/>
  <c r="N21" s="1"/>
  <c r="I21"/>
  <c r="P21" s="1"/>
  <c r="M20"/>
  <c r="N20" s="1"/>
  <c r="I20"/>
  <c r="P20" s="1"/>
  <c r="M19"/>
  <c r="N19" s="1"/>
  <c r="I19"/>
  <c r="P19" s="1"/>
  <c r="M18"/>
  <c r="N18" s="1"/>
  <c r="I18"/>
  <c r="P18" s="1"/>
  <c r="M17"/>
  <c r="N17" s="1"/>
  <c r="I17"/>
  <c r="P17" s="1"/>
  <c r="M16"/>
  <c r="N16" s="1"/>
  <c r="I16"/>
  <c r="P16" s="1"/>
  <c r="M15"/>
  <c r="N15" s="1"/>
  <c r="I15"/>
  <c r="P15" s="1"/>
  <c r="M14"/>
  <c r="N14" s="1"/>
  <c r="I14"/>
  <c r="P14" s="1"/>
  <c r="M13"/>
  <c r="N13" s="1"/>
  <c r="I13"/>
  <c r="P13" s="1"/>
  <c r="M12"/>
  <c r="N12" s="1"/>
  <c r="I12"/>
  <c r="P12" s="1"/>
  <c r="M11"/>
  <c r="N11" s="1"/>
  <c r="I11"/>
  <c r="P11" s="1"/>
  <c r="M10"/>
  <c r="N10" s="1"/>
  <c r="I10"/>
  <c r="P10" s="1"/>
  <c r="M9"/>
  <c r="N9" s="1"/>
  <c r="I9"/>
  <c r="P9" s="1"/>
  <c r="M8"/>
  <c r="N8" s="1"/>
  <c r="I8"/>
  <c r="P8" s="1"/>
  <c r="M7"/>
  <c r="I7"/>
  <c r="P7" s="1"/>
  <c r="U61"/>
  <c r="S61"/>
  <c r="Q61"/>
  <c r="O61"/>
  <c r="L61"/>
  <c r="K61"/>
  <c r="H61"/>
  <c r="G61"/>
  <c r="F61"/>
  <c r="E61"/>
  <c r="X60"/>
  <c r="W60"/>
  <c r="V60"/>
  <c r="U60"/>
  <c r="S60"/>
  <c r="Q60"/>
  <c r="O60"/>
  <c r="L60"/>
  <c r="K60"/>
  <c r="H60"/>
  <c r="G60"/>
  <c r="F60"/>
  <c r="E60"/>
  <c r="X33"/>
  <c r="W33"/>
  <c r="V33"/>
  <c r="U33"/>
  <c r="S33"/>
  <c r="Q33"/>
  <c r="O33"/>
  <c r="L33"/>
  <c r="K33"/>
  <c r="H33"/>
  <c r="G33"/>
  <c r="F33"/>
  <c r="E33"/>
  <c r="X28"/>
  <c r="W28"/>
  <c r="V28"/>
  <c r="U28"/>
  <c r="S28"/>
  <c r="Q28"/>
  <c r="O28"/>
  <c r="L28"/>
  <c r="K28"/>
  <c r="H28"/>
  <c r="G28"/>
  <c r="F28"/>
  <c r="E28"/>
  <c r="X19"/>
  <c r="W19"/>
  <c r="V19"/>
  <c r="U19"/>
  <c r="S19"/>
  <c r="Q19"/>
  <c r="O19"/>
  <c r="L19"/>
  <c r="K19"/>
  <c r="H19"/>
  <c r="G19"/>
  <c r="F19"/>
  <c r="E19"/>
  <c r="Q20" i="7"/>
  <c r="O20"/>
  <c r="N20"/>
  <c r="K20"/>
  <c r="J20"/>
  <c r="Q19"/>
  <c r="O19"/>
  <c r="N19"/>
  <c r="K19"/>
  <c r="J19"/>
  <c r="Q18"/>
  <c r="O18"/>
  <c r="N18"/>
  <c r="K18"/>
  <c r="J18"/>
  <c r="Q17"/>
  <c r="O17"/>
  <c r="N17"/>
  <c r="K17"/>
  <c r="J17"/>
  <c r="Q16"/>
  <c r="O16"/>
  <c r="N16"/>
  <c r="K16"/>
  <c r="J16"/>
  <c r="Q15"/>
  <c r="O15"/>
  <c r="N15"/>
  <c r="K15"/>
  <c r="J15"/>
  <c r="Q14"/>
  <c r="O14"/>
  <c r="N14"/>
  <c r="K14"/>
  <c r="J14"/>
  <c r="U13"/>
  <c r="S13"/>
  <c r="Q13"/>
  <c r="O13"/>
  <c r="N13"/>
  <c r="K13"/>
  <c r="J13"/>
  <c r="U12"/>
  <c r="S12"/>
  <c r="Q12"/>
  <c r="O12"/>
  <c r="N12"/>
  <c r="K12"/>
  <c r="J12"/>
  <c r="U11"/>
  <c r="S11"/>
  <c r="Q11"/>
  <c r="O11"/>
  <c r="N11"/>
  <c r="K11"/>
  <c r="J11"/>
  <c r="Q10"/>
  <c r="O10"/>
  <c r="N10"/>
  <c r="K10"/>
  <c r="J10"/>
  <c r="Q9"/>
  <c r="O9"/>
  <c r="N9"/>
  <c r="K9"/>
  <c r="J9"/>
  <c r="U8"/>
  <c r="S8"/>
  <c r="Q8"/>
  <c r="O8"/>
  <c r="N8"/>
  <c r="K8"/>
  <c r="J8"/>
  <c r="S7"/>
  <c r="U7"/>
  <c r="Q7"/>
  <c r="O7"/>
  <c r="N7"/>
  <c r="K7"/>
  <c r="J7"/>
  <c r="V21"/>
  <c r="T21"/>
  <c r="R21"/>
  <c r="P21"/>
  <c r="M21"/>
  <c r="L21"/>
  <c r="I21"/>
  <c r="H21"/>
  <c r="G21"/>
  <c r="V20"/>
  <c r="T20"/>
  <c r="R20"/>
  <c r="P20"/>
  <c r="M20"/>
  <c r="L20"/>
  <c r="I20"/>
  <c r="H20"/>
  <c r="G20"/>
  <c r="V13"/>
  <c r="T13"/>
  <c r="R13"/>
  <c r="P13"/>
  <c r="M13"/>
  <c r="L13"/>
  <c r="I13"/>
  <c r="H13"/>
  <c r="G13"/>
  <c r="V11"/>
  <c r="T11"/>
  <c r="R11"/>
  <c r="P11"/>
  <c r="M11"/>
  <c r="L11"/>
  <c r="I11"/>
  <c r="H11"/>
  <c r="G11"/>
  <c r="V7"/>
  <c r="T7"/>
  <c r="R7"/>
  <c r="P7"/>
  <c r="M7"/>
  <c r="L7"/>
  <c r="I7"/>
  <c r="H7"/>
  <c r="G7"/>
  <c r="G10" i="5"/>
  <c r="G9"/>
  <c r="G8"/>
  <c r="G7"/>
  <c r="G6"/>
  <c r="S11"/>
  <c r="R11"/>
  <c r="Q11"/>
  <c r="P11"/>
  <c r="O11"/>
  <c r="M11"/>
  <c r="L11"/>
  <c r="K11"/>
  <c r="L7" s="1"/>
  <c r="J11"/>
  <c r="I11"/>
  <c r="F11"/>
  <c r="E11"/>
  <c r="D11"/>
  <c r="C11"/>
  <c r="K10"/>
  <c r="K9"/>
  <c r="K7"/>
  <c r="K6"/>
  <c r="I8" i="13" l="1"/>
  <c r="L8"/>
  <c r="Q8"/>
  <c r="S8"/>
  <c r="O8"/>
  <c r="H8"/>
  <c r="M6"/>
  <c r="M8" s="1"/>
  <c r="J60" i="10"/>
  <c r="J59"/>
  <c r="J58"/>
  <c r="J57"/>
  <c r="J56"/>
  <c r="J55"/>
  <c r="J54"/>
  <c r="J53"/>
  <c r="J52"/>
  <c r="J50"/>
  <c r="J49"/>
  <c r="J48"/>
  <c r="J47"/>
  <c r="J46"/>
  <c r="J45"/>
  <c r="J44"/>
  <c r="J43"/>
  <c r="J42"/>
  <c r="J41"/>
  <c r="J40"/>
  <c r="J39"/>
  <c r="J38"/>
  <c r="J37"/>
  <c r="J36"/>
  <c r="P61"/>
  <c r="M61"/>
  <c r="J35"/>
  <c r="I61"/>
  <c r="J34"/>
  <c r="J33"/>
  <c r="J32"/>
  <c r="J31"/>
  <c r="J30"/>
  <c r="J29"/>
  <c r="J28"/>
  <c r="J27"/>
  <c r="J26"/>
  <c r="J25"/>
  <c r="J24"/>
  <c r="J23"/>
  <c r="J22"/>
  <c r="J21"/>
  <c r="J20"/>
  <c r="J19"/>
  <c r="J18"/>
  <c r="J17"/>
  <c r="J16"/>
  <c r="J15"/>
  <c r="J14"/>
  <c r="J13"/>
  <c r="J12"/>
  <c r="J11"/>
  <c r="J10"/>
  <c r="J9"/>
  <c r="J8"/>
  <c r="N7"/>
  <c r="J7"/>
  <c r="Q21" i="7"/>
  <c r="O21"/>
  <c r="N21"/>
  <c r="K21"/>
  <c r="J21"/>
  <c r="U21"/>
  <c r="S21"/>
  <c r="G11" i="5"/>
  <c r="H10" s="1"/>
  <c r="L6"/>
  <c r="L9"/>
  <c r="L10"/>
  <c r="J61" i="10" l="1"/>
  <c r="N61"/>
  <c r="H7" i="5"/>
  <c r="N6"/>
  <c r="N10"/>
  <c r="N7"/>
  <c r="H6"/>
  <c r="H11" s="1"/>
  <c r="N11" l="1"/>
</calcChain>
</file>

<file path=xl/sharedStrings.xml><?xml version="1.0" encoding="utf-8"?>
<sst xmlns="http://schemas.openxmlformats.org/spreadsheetml/2006/main" count="513" uniqueCount="302">
  <si>
    <t>Format of holding of specified securities</t>
  </si>
  <si>
    <t>Name of Listed Entity:</t>
  </si>
  <si>
    <t>Scrip Code/Name of Scrip/Class of Security</t>
  </si>
  <si>
    <t xml:space="preserve">a. </t>
  </si>
  <si>
    <t xml:space="preserve"> If under 31(1)(b) then indicate the report for Quarter ending</t>
  </si>
  <si>
    <t xml:space="preserve">b. </t>
  </si>
  <si>
    <t xml:space="preserve"> If under 31(1)(c) then indicate date of allotment/extinguishment</t>
  </si>
  <si>
    <t>1.</t>
  </si>
  <si>
    <t>2.</t>
  </si>
  <si>
    <t>3.</t>
  </si>
  <si>
    <t>4.</t>
  </si>
  <si>
    <r>
      <rPr>
        <b/>
        <sz val="11"/>
        <color indexed="8"/>
        <rFont val="Calibri"/>
        <family val="2"/>
      </rPr>
      <t xml:space="preserve">Declaration: </t>
    </r>
    <r>
      <rPr>
        <sz val="11"/>
        <color indexed="8"/>
        <rFont val="Calibri"/>
        <family val="2"/>
      </rPr>
      <t>The Listed entity is required to submit the following declaration to the extent of submission of information:-</t>
    </r>
  </si>
  <si>
    <t>Particulars</t>
  </si>
  <si>
    <t>Yes*</t>
  </si>
  <si>
    <t>No*</t>
  </si>
  <si>
    <t>Whether the Listed Entity has issued any partly paid up shares?</t>
  </si>
  <si>
    <t>Whether the Listed Entity has issued any Convertible Securities or Warrants?</t>
  </si>
  <si>
    <t>Whether the Listed Entity has any shares against which depository receipts are issued?</t>
  </si>
  <si>
    <t>Whether the Listed Entity has any shares in locked-in?</t>
  </si>
  <si>
    <t>Whether any shares held by promoters are pledge or otherwise encumbered?</t>
  </si>
  <si>
    <t>5.</t>
  </si>
  <si>
    <t xml:space="preserve"> The tabular format for disclosure of holding of specified securities is as follows:-</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</si>
  <si>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</si>
  <si>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r>
      <rPr>
        <b/>
        <u/>
        <sz val="11"/>
        <rFont val="Calibri"/>
        <family val="2"/>
      </rPr>
      <t>Annexure - I</t>
    </r>
  </si>
  <si>
    <t>Share Holding Pattern Filed under: Reg. 31(1)(a)/Reg. 31(1)(b)/Reg.31(1)(c)</t>
  </si>
  <si>
    <t>No</t>
  </si>
  <si>
    <t>No of  Voting Rights</t>
  </si>
  <si>
    <t>No. (a)</t>
  </si>
  <si>
    <t>(A)</t>
  </si>
  <si>
    <t>Promoter &amp; Promoter Group</t>
  </si>
  <si>
    <t>(B)</t>
  </si>
  <si>
    <t>Public</t>
  </si>
  <si>
    <t>(C)</t>
  </si>
  <si>
    <t>Non   Promoter- Non Public</t>
  </si>
  <si>
    <t>(C1)</t>
  </si>
  <si>
    <t>Shares underlying DRs</t>
  </si>
  <si>
    <t>(C2)</t>
  </si>
  <si>
    <t>Shares  held  by Employee Trusts</t>
  </si>
  <si>
    <t>Total</t>
  </si>
  <si>
    <t>Table I - Summary Statement holding of specified securities</t>
  </si>
  <si>
    <t>(I)</t>
  </si>
  <si>
    <t>(II)</t>
  </si>
  <si>
    <t>(III)</t>
  </si>
  <si>
    <t>(IV)</t>
  </si>
  <si>
    <t>(V)</t>
  </si>
  <si>
    <t>(VI)</t>
  </si>
  <si>
    <t xml:space="preserve">Total nos. shares held
</t>
  </si>
  <si>
    <t>(VIII)</t>
  </si>
  <si>
    <t>(IX)</t>
  </si>
  <si>
    <t>(X)</t>
  </si>
  <si>
    <t>Shareholding , as a % assuming full conversion of convertible securities ( as a percentage of diluted share capital)
As a % of (A+B+C2)</t>
  </si>
  <si>
    <t>(XI)= (VII)+(X)</t>
  </si>
  <si>
    <t>(XII)</t>
  </si>
  <si>
    <t>(XIII)</t>
  </si>
  <si>
    <t>(XIV)</t>
  </si>
  <si>
    <t>Number of equity shares held in dematerialized form</t>
  </si>
  <si>
    <t>Number of Shares pledged or otherwise encumbered</t>
  </si>
  <si>
    <t>Number of Locked in shares</t>
  </si>
  <si>
    <t>No. of Shares Underlying Outstanding convertible securities (including Warrants)</t>
  </si>
  <si>
    <t>Number of Voting Rights held in each class of securities</t>
  </si>
  <si>
    <t>Shareholding as a % of total no. of shares (calculated as per SCRR, 1957)
As a % of (A+B+C2)</t>
  </si>
  <si>
    <t>No. of shares underlying Depository Receipts</t>
  </si>
  <si>
    <t>No. of Partly paid-up equity shares held</t>
  </si>
  <si>
    <t>No. of fully paid up equity shares held</t>
  </si>
  <si>
    <t>Nos. of shareh olders</t>
  </si>
  <si>
    <t>Category of shareholder</t>
  </si>
  <si>
    <t>Category</t>
  </si>
  <si>
    <t>(VII)=(IV)+(V)+
(VI)</t>
  </si>
  <si>
    <t>Classeg:y</t>
  </si>
  <si>
    <t>Total as a
% of (A+B+C)</t>
  </si>
  <si>
    <t>As a
% of total Shares held (b)</t>
  </si>
  <si>
    <t>Class:Equity</t>
  </si>
  <si>
    <t>Table II - Statement showing shareholding pattern of the Promoter and Promoter Group</t>
  </si>
  <si>
    <t>Total as a % of Total Voting rights</t>
  </si>
  <si>
    <t>Class X</t>
  </si>
  <si>
    <t>Class Y</t>
  </si>
  <si>
    <r>
      <rPr>
        <b/>
        <sz val="9"/>
        <rFont val="Calibri"/>
        <family val="2"/>
      </rPr>
      <t>As a
% of total share s held (b)</t>
    </r>
  </si>
  <si>
    <t xml:space="preserve">Category &amp; Name of the Shareholders
</t>
  </si>
  <si>
    <t>PAN</t>
  </si>
  <si>
    <t>Partly paid-up equity shares held</t>
  </si>
  <si>
    <t>Nos. of shares underlying Depository Receipts</t>
  </si>
  <si>
    <t>Total nos. shares held</t>
  </si>
  <si>
    <t>Sharehol ding % calculate d as per SCRR, 1957
As a % of (A+B+C2)</t>
  </si>
  <si>
    <t xml:space="preserve">Number of Voting Rights held in each class of securities
</t>
  </si>
  <si>
    <t>Number of equity shares held in dematerializ ed form</t>
  </si>
  <si>
    <t>Shareholding , as a % assuming full conversion of convertible securities (as a percentage of diluted share capital)
as a
% of A+B+C2</t>
  </si>
  <si>
    <t>Shareholding % calculated as per SCRR, 1957
As a % of (A+B+C2)</t>
  </si>
  <si>
    <t>(VII)=(IV)+(V)+(VI)</t>
  </si>
  <si>
    <t>Table III - Statement showing shareholding pattern of the Public shareholder</t>
  </si>
  <si>
    <t>No.
(Not applicable)
(a)</t>
  </si>
  <si>
    <t>Category &amp; Name of the Shareholders</t>
  </si>
  <si>
    <t>Nos. of shareh older</t>
  </si>
  <si>
    <t>Total shareholding, as a % assuming full conversion of convertible securities (as a percentage of diluted share capital)</t>
  </si>
  <si>
    <t>As a
% of total shares held (Not applic able) (b)</t>
  </si>
  <si>
    <t>Table IV - Statement showing shareholding pattern of the Non Promoter- Non Public shareholder</t>
  </si>
  <si>
    <t>No.</t>
  </si>
  <si>
    <r>
      <rPr>
        <b/>
        <sz val="9"/>
        <rFont val="Calibri"/>
        <family val="2"/>
      </rPr>
      <t>As a
% of total Shar es held</t>
    </r>
  </si>
  <si>
    <r>
      <rPr>
        <b/>
        <sz val="9"/>
        <rFont val="Calibri"/>
        <family val="2"/>
      </rPr>
      <t>As a
% of total share s held (Not applic able)</t>
    </r>
  </si>
  <si>
    <t>Total no. shares held</t>
  </si>
  <si>
    <t>Number of equity shares held in dematerializ ed form
(Not Applicable)</t>
  </si>
  <si>
    <t>No. of shareholder</t>
  </si>
  <si>
    <t>Total shareholding , as a % assuming full conversion of convertible securities (as a percentage of diluted share capital)</t>
  </si>
  <si>
    <t>No.
(Not applicable)</t>
  </si>
  <si>
    <r>
      <rPr>
        <b/>
        <sz val="9"/>
        <rFont val="Calibri"/>
        <family val="2"/>
      </rPr>
      <t>As a
% of total Shar es held (b)</t>
    </r>
  </si>
  <si>
    <t>Table V - Statement Showing Details of Significant beneficial Owners (SBOs)</t>
  </si>
  <si>
    <t>Sr .No.</t>
  </si>
  <si>
    <t>Details of the SBO</t>
  </si>
  <si>
    <t>Details of the Registered Owner</t>
  </si>
  <si>
    <t>Details of Holding/ exercise of right of the SBO in the reporting company, Whether direct or Indirect</t>
  </si>
  <si>
    <t>Date of creation / acquisition of significant beneficial interest</t>
  </si>
  <si>
    <t>( I )</t>
  </si>
  <si>
    <t>( II )</t>
  </si>
  <si>
    <t>( III )</t>
  </si>
  <si>
    <t>( IV )</t>
  </si>
  <si>
    <t>Name</t>
  </si>
  <si>
    <t>PAN/Passport No. in case of a foreign national</t>
  </si>
  <si>
    <t>Nationality</t>
  </si>
  <si>
    <t>Whether by Virtue of :</t>
  </si>
  <si>
    <t xml:space="preserve">Shares </t>
  </si>
  <si>
    <t>%</t>
  </si>
  <si>
    <t>Voting Righrs</t>
  </si>
  <si>
    <t>Rights of distributable dividend or any other distribution</t>
  </si>
  <si>
    <t xml:space="preserve">Exercise of control </t>
  </si>
  <si>
    <t>Exercise of significant influence</t>
  </si>
  <si>
    <t xml:space="preserve"> * In case the nature of the holding/ exercise of the right of a SBO falls under multiple categories specified under (a) to (e) under Column III, multiple rows for the same SBO shall be inserted                                 ....accordingly for each of the categories. </t>
  </si>
  <si>
    <t xml:space="preserve"> * This column shall have the details as specified by the listed entity under Form No. BEN-2 as submitted to the Registrar.</t>
  </si>
  <si>
    <t>Entity type i.e. promoter  OR promoter group entity (except promotor)</t>
  </si>
  <si>
    <t xml:space="preserve"> </t>
  </si>
  <si>
    <t>Sub-categorization of shares 
(XV)</t>
  </si>
  <si>
    <t>Shareholding (No. of shares) under</t>
  </si>
  <si>
    <t>Sub_x0002_category (i)</t>
  </si>
  <si>
    <t>Sub_x0002_category 
(ii)</t>
  </si>
  <si>
    <t>ub_x0002_category 
(iii)</t>
  </si>
  <si>
    <t>Annexure B</t>
  </si>
  <si>
    <t>Table VI - Statement showing foreign ownership limits</t>
  </si>
  <si>
    <t>Board approved limits</t>
  </si>
  <si>
    <t>As on shareholding date</t>
  </si>
  <si>
    <t>As on the end of previous 1st quarter</t>
  </si>
  <si>
    <t>As on the end of previous 2nd quarter</t>
  </si>
  <si>
    <t>As on the end of previous 3rd quarter</t>
  </si>
  <si>
    <t>As on the end of previous 4th quarter</t>
  </si>
  <si>
    <t xml:space="preserve"> Limits utilized</t>
  </si>
  <si>
    <t xml:space="preserve">SKYLINE INDIA LIMITED                                       </t>
  </si>
  <si>
    <t>31/12/2024</t>
  </si>
  <si>
    <t>Indian</t>
  </si>
  <si>
    <t>(a)</t>
  </si>
  <si>
    <t>Individual/Hindu Undivided Family</t>
  </si>
  <si>
    <t>RAJESH KUMAR SANGHI</t>
  </si>
  <si>
    <t xml:space="preserve">ABBPS7300K                    </t>
  </si>
  <si>
    <t>(b)</t>
  </si>
  <si>
    <t>Central Government/State Government(s)</t>
  </si>
  <si>
    <t>(c)</t>
  </si>
  <si>
    <t>Financial Institutions/Banks</t>
  </si>
  <si>
    <t>(d)</t>
  </si>
  <si>
    <t>Any Other (Specify)</t>
  </si>
  <si>
    <t>SKYLINE AUTOMOBILES PVT LTD</t>
  </si>
  <si>
    <t xml:space="preserve">AAACS1645N                    </t>
  </si>
  <si>
    <t>Sub Total (A)(1)</t>
  </si>
  <si>
    <t>Foreign</t>
  </si>
  <si>
    <t>Individual/Non Resident Individual/Foreign Individual</t>
  </si>
  <si>
    <t>Government</t>
  </si>
  <si>
    <t>Institutions</t>
  </si>
  <si>
    <t>Foreign Portfolio Investor</t>
  </si>
  <si>
    <t>(e)</t>
  </si>
  <si>
    <t>Sub Total (A)(2)</t>
  </si>
  <si>
    <t>Total Shareholding of Promoter and Promoter Group (A)= (A)(1)+(A)(2)</t>
  </si>
  <si>
    <t>Institutions Domestic</t>
  </si>
  <si>
    <t>Mutual Fund</t>
  </si>
  <si>
    <t>Venture Capital Funds</t>
  </si>
  <si>
    <t>Alternate Investment Funds</t>
  </si>
  <si>
    <t>Banks</t>
  </si>
  <si>
    <t>PUNJAB NATIONAL BANK</t>
  </si>
  <si>
    <t xml:space="preserve">AAACP0165G                    </t>
  </si>
  <si>
    <t>Insurance Companies</t>
  </si>
  <si>
    <t>(f)</t>
  </si>
  <si>
    <t>Provident Fund/Pension Fund</t>
  </si>
  <si>
    <t>(g)</t>
  </si>
  <si>
    <t>Asset Reconstruction</t>
  </si>
  <si>
    <t>(h)</t>
  </si>
  <si>
    <t>Sovereign Wealth Fund</t>
  </si>
  <si>
    <t>(i)</t>
  </si>
  <si>
    <t>NBFCs Registered with RBI</t>
  </si>
  <si>
    <t>(j)</t>
  </si>
  <si>
    <t>Other Financial Institutions</t>
  </si>
  <si>
    <t>(k)</t>
  </si>
  <si>
    <t>Any Other Specify</t>
  </si>
  <si>
    <t>Sub Total (B)(1)</t>
  </si>
  <si>
    <t>Institutions Foreign</t>
  </si>
  <si>
    <t>Foreign Direct Investmnet</t>
  </si>
  <si>
    <t>Foreign Venture Capital Investors</t>
  </si>
  <si>
    <t>Foreign Portfolio Investors Category I</t>
  </si>
  <si>
    <t>Foreign Portfolio Investors Category II</t>
  </si>
  <si>
    <t>Overseas Depositories (holding DRs) (balancing figure)</t>
  </si>
  <si>
    <t>Any Other (specify)</t>
  </si>
  <si>
    <t>Sub Total (B)(2)</t>
  </si>
  <si>
    <t>Central Government/State Government</t>
  </si>
  <si>
    <t>a</t>
  </si>
  <si>
    <t>Central Government/President of India</t>
  </si>
  <si>
    <t>b</t>
  </si>
  <si>
    <t>State Government/Governor</t>
  </si>
  <si>
    <t>c</t>
  </si>
  <si>
    <t>Sub Total (B)(3)</t>
  </si>
  <si>
    <t>Non-Institutions</t>
  </si>
  <si>
    <t>Associate companies / Subsidiaries</t>
  </si>
  <si>
    <t>Directors and their relatives (excluding independent directors and nominee directors)</t>
  </si>
  <si>
    <t>RAJEEV GUPTA</t>
  </si>
  <si>
    <t xml:space="preserve">AGTPG5192N                    </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</si>
  <si>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</si>
  <si>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</si>
  <si>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</si>
  <si>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</si>
  <si>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Individual Shareholders holding Nominal Share Capital Up to 2 Lacs</t>
  </si>
  <si>
    <t>Individual Shareholders holding Nominal Share Capital in excess of 2 Lacs</t>
  </si>
  <si>
    <t>SANJAY KUMAR</t>
  </si>
  <si>
    <t xml:space="preserve">                              </t>
  </si>
  <si>
    <t>SURESH CHAND</t>
  </si>
  <si>
    <t>SANJAY BABBAR</t>
  </si>
  <si>
    <t>Non Resident Indians (NRIs)</t>
  </si>
  <si>
    <t>Foreign Nationals</t>
  </si>
  <si>
    <t xml:space="preserve"> Foreign Companies</t>
  </si>
  <si>
    <t>(l)</t>
  </si>
  <si>
    <t>Bodies Corporate</t>
  </si>
  <si>
    <t>(m)</t>
  </si>
  <si>
    <t>(m1)</t>
  </si>
  <si>
    <t>Employee Trusts</t>
  </si>
  <si>
    <t>(m2)</t>
  </si>
  <si>
    <t>Overseas Depositories (Holding DRs) (Balancing Figure)</t>
  </si>
  <si>
    <t>(m3)</t>
  </si>
  <si>
    <t>Resident Indian Huf</t>
  </si>
  <si>
    <t>(m4)</t>
  </si>
  <si>
    <t>Trusts</t>
  </si>
  <si>
    <t>(m5)</t>
  </si>
  <si>
    <t>Firms</t>
  </si>
  <si>
    <t>(m6)</t>
  </si>
  <si>
    <t>Escrow Account</t>
  </si>
  <si>
    <t>(m7)</t>
  </si>
  <si>
    <t>Clearing Members/House</t>
  </si>
  <si>
    <t>(m8)</t>
  </si>
  <si>
    <t>Others</t>
  </si>
  <si>
    <t>Sub Total (B)(4)</t>
  </si>
  <si>
    <t>Total Public Shareholding (B)= (B)(1)+(B)(2) + B(3) +B(4)</t>
  </si>
  <si>
    <t>C1</t>
  </si>
  <si>
    <t>Custodian/DR Holder</t>
  </si>
  <si>
    <t>C2</t>
  </si>
  <si>
    <t>Employees Benefit Trust (Under SEBI (Share Based Employee Benefit Regulation 2014)</t>
  </si>
  <si>
    <t>Total Non Promoter Non Public Shareholding (C)= (C)(1)+(C)(2)</t>
  </si>
  <si>
    <t>Bodies Corporates</t>
  </si>
  <si>
    <t>Sr.No</t>
  </si>
  <si>
    <t>Pan Number</t>
  </si>
  <si>
    <t>Name of Shareholders</t>
  </si>
  <si>
    <t>FP -Shares</t>
  </si>
  <si>
    <t>PP- Shares</t>
  </si>
  <si>
    <t>Total Shares</t>
  </si>
  <si>
    <t>%age</t>
  </si>
  <si>
    <t>Nom.Value</t>
  </si>
  <si>
    <t>Debentures</t>
  </si>
  <si>
    <t>Code</t>
  </si>
  <si>
    <t>Not Available</t>
  </si>
  <si>
    <t>STOCK HOLDING CORPORATION OF INDIA LTD</t>
  </si>
  <si>
    <t xml:space="preserve">B4L  </t>
  </si>
  <si>
    <t>LTD - BODIES CORPORATE DOMESTIC</t>
  </si>
  <si>
    <t>DHANWARDHINI INVESTMENT &amp; FINANCE PVT LTD</t>
  </si>
  <si>
    <t>UTTARANCHAL FINANCE LTD</t>
  </si>
  <si>
    <t>(B1)</t>
  </si>
  <si>
    <t xml:space="preserve">B1D  </t>
  </si>
  <si>
    <t>BNK - BANK-NATIONALIZED</t>
  </si>
  <si>
    <t>Individual Shareholders Holding Nominal Share Captial Above Rs. 2 Lac</t>
  </si>
  <si>
    <t xml:space="preserve">B4G  </t>
  </si>
  <si>
    <t>PUB - RESIDENT INDIAN</t>
  </si>
  <si>
    <t>DISTRIBUTION OF 3982585   EQUITY SHARE CAPITAL  AS ON :31/12/2024</t>
  </si>
  <si>
    <t xml:space="preserve">PAN CONSOLIDATION </t>
  </si>
  <si>
    <t>Share or Debenture holding Nominal Value</t>
  </si>
  <si>
    <t>Number of Shareholders</t>
  </si>
  <si>
    <t>% to Total Numbers</t>
  </si>
  <si>
    <t>Share or Debenture holding Amount</t>
  </si>
  <si>
    <t>% to Total Amount</t>
  </si>
  <si>
    <t>(Rs.)</t>
  </si>
  <si>
    <t xml:space="preserve"> Up  To 5,000</t>
  </si>
  <si>
    <t xml:space="preserve"> 5001 To 10,000</t>
  </si>
  <si>
    <t xml:space="preserve"> 10001 To 20,000</t>
  </si>
  <si>
    <t xml:space="preserve"> 20001 To 30,000</t>
  </si>
  <si>
    <t xml:space="preserve"> 30001 To 40,000</t>
  </si>
  <si>
    <t xml:space="preserve"> 40001 To 50,000</t>
  </si>
  <si>
    <t xml:space="preserve"> 50001 To 1,00,000</t>
  </si>
  <si>
    <t xml:space="preserve"> 1,00,000 and Above</t>
  </si>
  <si>
    <t xml:space="preserve"> Total</t>
  </si>
  <si>
    <t>PAN CONSOLIDATION</t>
  </si>
  <si>
    <t>No. of Shares or Debentures</t>
  </si>
  <si>
    <t>Share or Debenture Held</t>
  </si>
  <si>
    <t>% to Holding</t>
  </si>
  <si>
    <t xml:space="preserve"> Up  To 500</t>
  </si>
  <si>
    <t xml:space="preserve"> 501 To 1000</t>
  </si>
  <si>
    <t xml:space="preserve"> 1001 To 2000</t>
  </si>
  <si>
    <t xml:space="preserve"> 2001 To 3000</t>
  </si>
  <si>
    <t xml:space="preserve"> 3001 To 4000</t>
  </si>
  <si>
    <t xml:space="preserve"> 4001 To 5000</t>
  </si>
  <si>
    <t xml:space="preserve"> 5001 To 10000</t>
  </si>
  <si>
    <t xml:space="preserve"> 10000 and Above</t>
  </si>
  <si>
    <t>WITHOUT PAN CONSOLIDATION</t>
  </si>
  <si>
    <t>WITHOUT PAN CONSOLIDATION (SHARES)</t>
  </si>
  <si>
    <t>Share or Debenture Holding</t>
  </si>
  <si>
    <t>% to Total Shareholding</t>
  </si>
</sst>
</file>

<file path=xl/styles.xml><?xml version="1.0" encoding="utf-8"?>
<styleSheet xmlns="http://schemas.openxmlformats.org/spreadsheetml/2006/main">
  <numFmts count="3">
    <numFmt numFmtId="164" formatCode="0_);\(0\)"/>
    <numFmt numFmtId="165" formatCode="00"/>
    <numFmt numFmtId="166" formatCode="0.0000"/>
  </numFmts>
  <fonts count="25">
    <font>
      <sz val="10"/>
      <color rgb="FF000000"/>
      <name val="Times New Roman"/>
      <family val="1"/>
    </font>
    <font>
      <sz val="11"/>
      <color indexed="8"/>
      <name val="Calibri"/>
      <family val="2"/>
    </font>
    <font>
      <b/>
      <u/>
      <sz val="11"/>
      <name val="Calibri"/>
      <family val="2"/>
    </font>
    <font>
      <b/>
      <sz val="11"/>
      <color indexed="8"/>
      <name val="Calibri"/>
      <family val="2"/>
    </font>
    <font>
      <b/>
      <sz val="9"/>
      <name val="Calibri"/>
      <family val="2"/>
    </font>
    <font>
      <sz val="11"/>
      <color rgb="FF000000"/>
      <name val="Calibri"/>
      <family val="2"/>
      <scheme val="minor"/>
    </font>
    <font>
      <sz val="11"/>
      <name val="Calibri"/>
      <family val="2"/>
      <scheme val="minor"/>
    </font>
    <font>
      <b/>
      <sz val="11"/>
      <name val="Calibri"/>
      <family val="2"/>
      <scheme val="minor"/>
    </font>
    <font>
      <b/>
      <sz val="11"/>
      <color rgb="FF000000"/>
      <name val="Calibri"/>
      <family val="2"/>
      <scheme val="minor"/>
    </font>
    <font>
      <sz val="9"/>
      <color rgb="FF000000"/>
      <name val="Calibri"/>
      <family val="2"/>
      <scheme val="minor"/>
    </font>
    <font>
      <b/>
      <sz val="9"/>
      <name val="Calibri"/>
      <family val="2"/>
      <scheme val="minor"/>
    </font>
    <font>
      <b/>
      <sz val="9"/>
      <color rgb="FF000000"/>
      <name val="Calibri"/>
      <family val="2"/>
      <scheme val="minor"/>
    </font>
    <font>
      <b/>
      <sz val="10"/>
      <color rgb="FF000000"/>
      <name val="Times New Roman"/>
      <family val="1"/>
    </font>
    <font>
      <b/>
      <u/>
      <sz val="16"/>
      <name val="Calibri"/>
      <family val="2"/>
      <scheme val="minor"/>
    </font>
    <font>
      <i/>
      <sz val="11"/>
      <name val="Cambria"/>
      <family val="1"/>
      <scheme val="major"/>
    </font>
    <font>
      <b/>
      <sz val="12"/>
      <color rgb="FF000000"/>
      <name val="Calibri"/>
      <family val="2"/>
      <scheme val="minor"/>
    </font>
    <font>
      <sz val="11"/>
      <color rgb="FF000000"/>
      <name val="Times New Roman"/>
      <family val="1"/>
    </font>
    <font>
      <b/>
      <sz val="12"/>
      <color rgb="FF000000"/>
      <name val="Times New Roman"/>
      <family val="1"/>
    </font>
    <font>
      <b/>
      <sz val="9"/>
      <color indexed="8"/>
      <name val="Calibri"/>
      <family val="2"/>
      <scheme val="minor"/>
    </font>
    <font>
      <b/>
      <sz val="10"/>
      <color indexed="8"/>
      <name val="Times New Roman"/>
      <family val="1"/>
    </font>
    <font>
      <b/>
      <sz val="9"/>
      <color indexed="12"/>
      <name val="Calibri"/>
      <family val="2"/>
      <scheme val="minor"/>
    </font>
    <font>
      <b/>
      <sz val="10"/>
      <color indexed="12"/>
      <name val="Times New Roman"/>
      <family val="1"/>
    </font>
    <font>
      <b/>
      <sz val="9"/>
      <color indexed="10"/>
      <name val="Calibri"/>
      <family val="2"/>
      <scheme val="minor"/>
    </font>
    <font>
      <b/>
      <sz val="14"/>
      <color indexed="8"/>
      <name val="Times New Roman"/>
      <family val="1"/>
    </font>
    <font>
      <b/>
      <sz val="14"/>
      <color rgb="FF000000"/>
      <name val="Times New Roman"/>
      <family val="1"/>
    </font>
  </fonts>
  <fills count="3">
    <fill>
      <patternFill patternType="none"/>
    </fill>
    <fill>
      <patternFill patternType="gray125"/>
    </fill>
    <fill>
      <patternFill patternType="solid">
        <fgColor theme="0" tint="-0.24997711111789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indexed="64"/>
      </bottom>
      <diagonal/>
    </border>
    <border>
      <left style="thin">
        <color indexed="64"/>
      </left>
      <right style="thin">
        <color auto="1"/>
      </right>
      <top style="thin">
        <color indexed="64"/>
      </top>
      <bottom style="thin">
        <color indexed="64"/>
      </bottom>
      <diagonal/>
    </border>
    <border>
      <left/>
      <right style="thin">
        <color auto="1"/>
      </right>
      <top style="thin">
        <color auto="1"/>
      </top>
      <bottom/>
      <diagonal/>
    </border>
    <border>
      <left style="thin">
        <color rgb="FF000000"/>
      </left>
      <right style="thin">
        <color auto="1"/>
      </right>
      <top style="thin">
        <color auto="1"/>
      </top>
      <bottom style="thin">
        <color rgb="FF000000"/>
      </bottom>
      <diagonal/>
    </border>
    <border>
      <left style="thin">
        <color indexed="64"/>
      </left>
      <right style="thin">
        <color auto="1"/>
      </right>
      <top style="thin">
        <color auto="1"/>
      </top>
      <bottom style="thin">
        <color indexed="64"/>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auto="1"/>
      </right>
      <top style="thin">
        <color auto="1"/>
      </top>
      <bottom/>
      <diagonal/>
    </border>
    <border>
      <left/>
      <right/>
      <top style="thin">
        <color rgb="FF000000"/>
      </top>
      <bottom/>
      <diagonal/>
    </border>
    <border>
      <left style="thin">
        <color auto="1"/>
      </left>
      <right style="thin">
        <color auto="1"/>
      </right>
      <top style="medium">
        <color auto="1"/>
      </top>
      <bottom style="medium">
        <color indexed="64"/>
      </bottom>
      <diagonal/>
    </border>
    <border>
      <left/>
      <right style="thin">
        <color auto="1"/>
      </right>
      <top style="medium">
        <color auto="1"/>
      </top>
      <bottom style="medium">
        <color indexed="64"/>
      </bottom>
      <diagonal/>
    </border>
    <border>
      <left/>
      <right style="medium">
        <color auto="1"/>
      </right>
      <top style="medium">
        <color auto="1"/>
      </top>
      <bottom style="medium">
        <color indexed="64"/>
      </bottom>
      <diagonal/>
    </border>
    <border>
      <left style="thin">
        <color auto="1"/>
      </left>
      <right style="thin">
        <color auto="1"/>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1">
    <xf numFmtId="0" fontId="0" fillId="0" borderId="0"/>
  </cellStyleXfs>
  <cellXfs count="261">
    <xf numFmtId="0" fontId="0" fillId="0" borderId="0" xfId="0"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5" fillId="0" borderId="1" xfId="0" applyFont="1" applyBorder="1" applyAlignment="1">
      <alignment horizontal="left" vertical="top" wrapText="1"/>
    </xf>
    <xf numFmtId="1" fontId="5" fillId="0" borderId="1" xfId="0" quotePrefix="1" applyNumberFormat="1" applyFont="1" applyBorder="1" applyAlignment="1">
      <alignment horizontal="left" vertical="top" wrapText="1"/>
    </xf>
    <xf numFmtId="0" fontId="7" fillId="0" borderId="0" xfId="0" quotePrefix="1" applyFont="1" applyAlignment="1">
      <alignment horizontal="left" vertical="top"/>
    </xf>
    <xf numFmtId="0" fontId="8" fillId="0" borderId="0" xfId="0" applyFont="1" applyAlignment="1">
      <alignment horizontal="left" vertical="top"/>
    </xf>
    <xf numFmtId="0" fontId="8" fillId="0" borderId="0" xfId="0" quotePrefix="1" applyFont="1" applyAlignment="1">
      <alignment horizontal="left" vertical="top"/>
    </xf>
    <xf numFmtId="0" fontId="6" fillId="0" borderId="1" xfId="0" applyFont="1" applyBorder="1" applyAlignment="1">
      <alignment horizontal="center" vertical="top" wrapText="1"/>
    </xf>
    <xf numFmtId="0" fontId="5" fillId="0" borderId="1" xfId="0" applyFont="1" applyBorder="1" applyAlignment="1">
      <alignment horizontal="center" vertical="top" wrapText="1"/>
    </xf>
    <xf numFmtId="0" fontId="9" fillId="0" borderId="0" xfId="0" applyFont="1" applyAlignment="1">
      <alignment horizontal="left" vertical="top"/>
    </xf>
    <xf numFmtId="0" fontId="10" fillId="0" borderId="17" xfId="0" applyFont="1" applyBorder="1" applyAlignment="1">
      <alignment horizontal="center" vertical="top" wrapText="1"/>
    </xf>
    <xf numFmtId="0" fontId="10" fillId="0" borderId="17" xfId="0" applyFont="1" applyBorder="1" applyAlignment="1">
      <alignment horizontal="left" vertical="top" wrapText="1"/>
    </xf>
    <xf numFmtId="0" fontId="10" fillId="0" borderId="18" xfId="0" applyFont="1" applyBorder="1" applyAlignment="1">
      <alignment horizontal="center" vertical="top" wrapText="1"/>
    </xf>
    <xf numFmtId="0" fontId="10" fillId="0" borderId="17" xfId="0" applyFont="1" applyBorder="1" applyAlignment="1">
      <alignment horizontal="left" vertical="top" wrapText="1" indent="1"/>
    </xf>
    <xf numFmtId="0" fontId="11" fillId="0" borderId="18" xfId="0" applyFont="1" applyBorder="1" applyAlignment="1">
      <alignment horizontal="center" vertical="top" wrapText="1"/>
    </xf>
    <xf numFmtId="0" fontId="12" fillId="0" borderId="0" xfId="0" applyFont="1" applyAlignment="1">
      <alignment horizontal="left" vertical="top"/>
    </xf>
    <xf numFmtId="0" fontId="11" fillId="0" borderId="1" xfId="0" applyFont="1" applyBorder="1" applyAlignment="1">
      <alignment horizontal="center" vertical="top" wrapText="1"/>
    </xf>
    <xf numFmtId="0" fontId="10" fillId="0" borderId="1" xfId="0" applyFont="1" applyBorder="1" applyAlignment="1">
      <alignment horizontal="center" vertical="top" wrapText="1"/>
    </xf>
    <xf numFmtId="0" fontId="9" fillId="0" borderId="1" xfId="0" applyFont="1" applyBorder="1" applyAlignment="1">
      <alignment horizontal="center" vertical="top" wrapText="1"/>
    </xf>
    <xf numFmtId="0" fontId="9" fillId="0" borderId="0" xfId="0" applyFont="1" applyAlignment="1">
      <alignment horizontal="right" vertical="top"/>
    </xf>
    <xf numFmtId="0" fontId="9" fillId="0" borderId="19" xfId="0" applyFont="1" applyBorder="1" applyAlignment="1">
      <alignment horizontal="right" vertical="top" wrapText="1"/>
    </xf>
    <xf numFmtId="0" fontId="9" fillId="0" borderId="17" xfId="0" applyFont="1" applyBorder="1" applyAlignment="1">
      <alignment horizontal="right" vertical="top" wrapText="1"/>
    </xf>
    <xf numFmtId="0" fontId="9" fillId="0" borderId="1" xfId="0" applyFont="1" applyBorder="1" applyAlignment="1">
      <alignment horizontal="right" vertical="top" wrapText="1"/>
    </xf>
    <xf numFmtId="0" fontId="9" fillId="0" borderId="20" xfId="0" applyFont="1" applyBorder="1" applyAlignment="1">
      <alignment horizontal="right" vertical="top" wrapText="1"/>
    </xf>
    <xf numFmtId="0" fontId="9" fillId="0" borderId="0" xfId="0" applyFont="1" applyAlignment="1">
      <alignment horizontal="center" vertical="top"/>
    </xf>
    <xf numFmtId="2" fontId="9" fillId="0" borderId="0" xfId="0" applyNumberFormat="1" applyFont="1" applyAlignment="1">
      <alignment horizontal="right" vertical="top"/>
    </xf>
    <xf numFmtId="0" fontId="10" fillId="0" borderId="1" xfId="0" applyFont="1" applyBorder="1" applyAlignment="1">
      <alignment horizontal="right" vertical="top" wrapText="1"/>
    </xf>
    <xf numFmtId="2" fontId="0" fillId="0" borderId="0" xfId="0" applyNumberFormat="1" applyAlignment="1">
      <alignment horizontal="left" vertical="top"/>
    </xf>
    <xf numFmtId="0" fontId="5" fillId="0" borderId="0" xfId="0" applyFont="1" applyAlignment="1">
      <alignment vertical="top"/>
    </xf>
    <xf numFmtId="0" fontId="0" fillId="0" borderId="2" xfId="0" applyBorder="1" applyAlignment="1">
      <alignment horizontal="left" vertical="top" wrapText="1"/>
    </xf>
    <xf numFmtId="0" fontId="0" fillId="0" borderId="3" xfId="0" applyBorder="1" applyAlignment="1">
      <alignment horizontal="center" vertical="top"/>
    </xf>
    <xf numFmtId="0" fontId="12" fillId="0" borderId="1" xfId="0" applyFont="1" applyBorder="1" applyAlignment="1">
      <alignment horizontal="left"/>
    </xf>
    <xf numFmtId="0" fontId="12" fillId="0" borderId="1" xfId="0" applyFont="1" applyBorder="1" applyAlignment="1">
      <alignment horizontal="left" wrapText="1"/>
    </xf>
    <xf numFmtId="0" fontId="0" fillId="0" borderId="3" xfId="0" applyBorder="1" applyAlignment="1">
      <alignment horizontal="left" vertical="top"/>
    </xf>
    <xf numFmtId="0" fontId="0" fillId="0" borderId="4" xfId="0" applyBorder="1" applyAlignment="1">
      <alignment horizontal="left" vertical="top"/>
    </xf>
    <xf numFmtId="0" fontId="0" fillId="0" borderId="1" xfId="0" applyBorder="1" applyAlignment="1">
      <alignment horizontal="left" vertical="top"/>
    </xf>
    <xf numFmtId="0" fontId="0" fillId="0" borderId="1" xfId="0" applyBorder="1" applyAlignment="1">
      <alignment horizontal="right" vertical="top"/>
    </xf>
    <xf numFmtId="0" fontId="0" fillId="0" borderId="1" xfId="0" applyBorder="1" applyAlignment="1">
      <alignment horizontal="right" vertical="top" wrapText="1"/>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12" fillId="0" borderId="1" xfId="0" applyFont="1" applyBorder="1" applyAlignment="1">
      <alignment horizontal="left" vertical="top" wrapText="1"/>
    </xf>
    <xf numFmtId="0" fontId="11" fillId="0" borderId="1" xfId="0" applyFont="1" applyBorder="1" applyAlignment="1">
      <alignment horizontal="left" vertical="top" wrapText="1"/>
    </xf>
    <xf numFmtId="0" fontId="9" fillId="0" borderId="1" xfId="0" applyFont="1" applyBorder="1" applyAlignment="1">
      <alignment horizontal="center" vertical="top"/>
    </xf>
    <xf numFmtId="0" fontId="12" fillId="0" borderId="1" xfId="0" applyFont="1" applyBorder="1" applyAlignment="1">
      <alignment horizontal="left" vertical="top"/>
    </xf>
    <xf numFmtId="0" fontId="12" fillId="0" borderId="1" xfId="0" applyFont="1" applyBorder="1" applyAlignment="1">
      <alignment horizontal="center" vertical="top"/>
    </xf>
    <xf numFmtId="0" fontId="0" fillId="0" borderId="8" xfId="0" applyBorder="1" applyAlignment="1">
      <alignment horizontal="left" vertical="top"/>
    </xf>
    <xf numFmtId="0" fontId="5" fillId="0" borderId="0" xfId="0" applyFont="1" applyAlignment="1">
      <alignment horizontal="center" vertical="top"/>
    </xf>
    <xf numFmtId="0" fontId="10" fillId="0" borderId="22" xfId="0" applyFont="1" applyBorder="1" applyAlignment="1">
      <alignment horizontal="center" vertical="top" wrapText="1"/>
    </xf>
    <xf numFmtId="0" fontId="11" fillId="0" borderId="22" xfId="0" applyFont="1" applyBorder="1" applyAlignment="1">
      <alignment horizontal="center" vertical="top" wrapText="1"/>
    </xf>
    <xf numFmtId="0" fontId="9" fillId="0" borderId="22" xfId="0" applyFont="1" applyBorder="1" applyAlignment="1">
      <alignment horizontal="left" vertical="top" wrapText="1"/>
    </xf>
    <xf numFmtId="0" fontId="5" fillId="0" borderId="0" xfId="0" applyFont="1" applyAlignment="1">
      <alignment horizontal="left" vertical="top"/>
    </xf>
    <xf numFmtId="0" fontId="14" fillId="0" borderId="0" xfId="0" applyFont="1" applyAlignment="1">
      <alignment horizontal="justify" vertical="top" wrapText="1"/>
    </xf>
    <xf numFmtId="0" fontId="7" fillId="0" borderId="1" xfId="0" applyFont="1" applyBorder="1" applyAlignment="1">
      <alignment horizontal="left" vertical="top" wrapText="1"/>
    </xf>
    <xf numFmtId="0" fontId="6" fillId="0" borderId="1" xfId="0" applyFont="1" applyBorder="1" applyAlignment="1">
      <alignment horizontal="left" vertical="top" wrapText="1"/>
    </xf>
    <xf numFmtId="0" fontId="5" fillId="0" borderId="0" xfId="0" applyFont="1" applyAlignment="1">
      <alignment horizontal="center" vertical="top"/>
    </xf>
    <xf numFmtId="0" fontId="7" fillId="0" borderId="0" xfId="0" applyFont="1" applyAlignment="1">
      <alignment horizontal="right" vertical="top"/>
    </xf>
    <xf numFmtId="0" fontId="13" fillId="0" borderId="0" xfId="0" applyFont="1" applyAlignment="1">
      <alignment horizontal="center" vertical="top"/>
    </xf>
    <xf numFmtId="0" fontId="10" fillId="0" borderId="21" xfId="0" applyFont="1" applyBorder="1" applyAlignment="1">
      <alignment horizontal="center" vertical="top" wrapText="1"/>
    </xf>
    <xf numFmtId="0" fontId="11" fillId="0" borderId="18" xfId="0" applyFont="1" applyBorder="1" applyAlignment="1">
      <alignment horizontal="center" vertical="top" wrapText="1"/>
    </xf>
    <xf numFmtId="0" fontId="10" fillId="0" borderId="18" xfId="0" applyFont="1" applyBorder="1" applyAlignment="1">
      <alignment horizontal="center" vertical="top" wrapText="1"/>
    </xf>
    <xf numFmtId="0" fontId="10" fillId="0" borderId="19" xfId="0" applyFont="1" applyBorder="1" applyAlignment="1">
      <alignment horizontal="center" vertical="top" wrapText="1"/>
    </xf>
    <xf numFmtId="0" fontId="11" fillId="0" borderId="20" xfId="0" applyFont="1" applyBorder="1" applyAlignment="1">
      <alignment horizontal="center" vertical="top" wrapText="1"/>
    </xf>
    <xf numFmtId="0" fontId="10" fillId="0" borderId="23" xfId="0" applyFont="1" applyBorder="1" applyAlignment="1">
      <alignment horizontal="center" vertical="top" wrapText="1"/>
    </xf>
    <xf numFmtId="0" fontId="10" fillId="0" borderId="20" xfId="0" applyFont="1" applyBorder="1" applyAlignment="1">
      <alignment horizontal="center" vertical="top" wrapText="1"/>
    </xf>
    <xf numFmtId="0" fontId="10" fillId="0" borderId="24" xfId="0" applyFont="1" applyBorder="1" applyAlignment="1">
      <alignment horizontal="center" vertical="top" wrapText="1"/>
    </xf>
    <xf numFmtId="0" fontId="10" fillId="0" borderId="25" xfId="0" applyFont="1" applyBorder="1" applyAlignment="1">
      <alignment horizontal="center" vertical="top" wrapText="1"/>
    </xf>
    <xf numFmtId="0" fontId="11" fillId="0" borderId="22" xfId="0" applyFont="1" applyBorder="1" applyAlignment="1">
      <alignment horizontal="center" vertical="top" wrapText="1"/>
    </xf>
    <xf numFmtId="0" fontId="15" fillId="2" borderId="26" xfId="0" applyFont="1" applyFill="1" applyBorder="1" applyAlignment="1">
      <alignment horizontal="center" vertical="top"/>
    </xf>
    <xf numFmtId="0" fontId="10" fillId="0" borderId="22" xfId="0" applyFont="1" applyBorder="1" applyAlignment="1">
      <alignment horizontal="center" vertical="top" wrapText="1"/>
    </xf>
    <xf numFmtId="0" fontId="11" fillId="0" borderId="23" xfId="0" applyFont="1" applyBorder="1" applyAlignment="1">
      <alignment horizontal="center" vertical="top" wrapText="1"/>
    </xf>
    <xf numFmtId="0" fontId="10" fillId="0" borderId="19" xfId="0" applyFont="1" applyBorder="1" applyAlignment="1">
      <alignment horizontal="right" vertical="top" wrapText="1"/>
    </xf>
    <xf numFmtId="0" fontId="10" fillId="0" borderId="20" xfId="0" applyFont="1" applyBorder="1" applyAlignment="1">
      <alignment horizontal="right" vertical="top" wrapText="1"/>
    </xf>
    <xf numFmtId="2" fontId="10" fillId="0" borderId="21" xfId="0" applyNumberFormat="1" applyFont="1" applyBorder="1" applyAlignment="1">
      <alignment horizontal="right" vertical="top" wrapText="1"/>
    </xf>
    <xf numFmtId="2" fontId="10" fillId="0" borderId="18" xfId="0" applyNumberFormat="1" applyFont="1" applyBorder="1" applyAlignment="1">
      <alignment horizontal="right" vertical="top" wrapText="1"/>
    </xf>
    <xf numFmtId="2" fontId="9" fillId="0" borderId="21" xfId="0" applyNumberFormat="1" applyFont="1" applyBorder="1" applyAlignment="1">
      <alignment horizontal="right" vertical="top" wrapText="1"/>
    </xf>
    <xf numFmtId="2" fontId="9" fillId="0" borderId="18" xfId="0" applyNumberFormat="1" applyFont="1" applyBorder="1" applyAlignment="1">
      <alignment horizontal="right" vertical="top" wrapText="1"/>
    </xf>
    <xf numFmtId="0" fontId="10" fillId="0" borderId="1" xfId="0" applyFont="1" applyBorder="1" applyAlignment="1">
      <alignment horizontal="center" vertical="top" wrapText="1"/>
    </xf>
    <xf numFmtId="0" fontId="8" fillId="2" borderId="26" xfId="0" applyFont="1" applyFill="1" applyBorder="1" applyAlignment="1">
      <alignment horizontal="center" vertical="top"/>
    </xf>
    <xf numFmtId="0" fontId="8" fillId="2" borderId="0" xfId="0" applyFont="1" applyFill="1" applyAlignment="1">
      <alignment horizontal="center" vertical="top"/>
    </xf>
    <xf numFmtId="0" fontId="9" fillId="0" borderId="24" xfId="0" applyFont="1" applyBorder="1" applyAlignment="1">
      <alignment horizontal="center" vertical="top" wrapText="1"/>
    </xf>
    <xf numFmtId="0" fontId="9" fillId="0" borderId="25" xfId="0" applyFont="1" applyBorder="1" applyAlignment="1">
      <alignment horizontal="center" vertical="top" wrapText="1"/>
    </xf>
    <xf numFmtId="0" fontId="9" fillId="0" borderId="27" xfId="0" applyFont="1" applyBorder="1" applyAlignment="1">
      <alignment horizontal="center" vertical="top" wrapText="1"/>
    </xf>
    <xf numFmtId="0" fontId="9" fillId="0" borderId="28" xfId="0" applyFont="1" applyBorder="1" applyAlignment="1">
      <alignment horizontal="center" vertical="top" wrapText="1"/>
    </xf>
    <xf numFmtId="0" fontId="9" fillId="0" borderId="29" xfId="0" applyFont="1" applyBorder="1" applyAlignment="1">
      <alignment horizontal="center" vertical="top" wrapText="1"/>
    </xf>
    <xf numFmtId="0" fontId="9" fillId="0" borderId="30" xfId="0" applyFont="1" applyBorder="1" applyAlignment="1">
      <alignment horizontal="center" vertical="top" wrapText="1"/>
    </xf>
    <xf numFmtId="0" fontId="9" fillId="0" borderId="20" xfId="0" applyFont="1" applyBorder="1" applyAlignment="1">
      <alignment horizontal="center" vertical="top" wrapText="1"/>
    </xf>
    <xf numFmtId="0" fontId="10" fillId="0" borderId="24" xfId="0" applyFont="1" applyBorder="1" applyAlignment="1">
      <alignment horizontal="left" vertical="top" wrapText="1"/>
    </xf>
    <xf numFmtId="0" fontId="10" fillId="0" borderId="27" xfId="0" applyFont="1" applyBorder="1" applyAlignment="1">
      <alignment horizontal="left" vertical="top" wrapText="1"/>
    </xf>
    <xf numFmtId="0" fontId="10" fillId="0" borderId="29" xfId="0" applyFont="1" applyBorder="1" applyAlignment="1">
      <alignment horizontal="left" vertical="top" wrapText="1"/>
    </xf>
    <xf numFmtId="0" fontId="10" fillId="0" borderId="25" xfId="0" applyFont="1" applyBorder="1" applyAlignment="1">
      <alignment horizontal="center" vertical="top"/>
    </xf>
    <xf numFmtId="0" fontId="10" fillId="0" borderId="28" xfId="0" applyFont="1" applyBorder="1" applyAlignment="1">
      <alignment horizontal="center" vertical="top"/>
    </xf>
    <xf numFmtId="0" fontId="10" fillId="0" borderId="30" xfId="0" applyFont="1" applyBorder="1" applyAlignment="1">
      <alignment horizontal="center" vertical="top"/>
    </xf>
    <xf numFmtId="0" fontId="10" fillId="0" borderId="23" xfId="0" applyFont="1" applyBorder="1" applyAlignment="1">
      <alignment horizontal="right" vertical="top" wrapText="1"/>
    </xf>
    <xf numFmtId="2" fontId="10" fillId="0" borderId="22" xfId="0" applyNumberFormat="1" applyFont="1" applyBorder="1" applyAlignment="1">
      <alignment horizontal="right" vertical="top" wrapText="1"/>
    </xf>
    <xf numFmtId="0" fontId="15" fillId="0" borderId="11" xfId="0" applyFont="1" applyBorder="1" applyAlignment="1">
      <alignment horizontal="center" vertical="top"/>
    </xf>
    <xf numFmtId="0" fontId="15" fillId="0" borderId="12" xfId="0" applyFont="1" applyBorder="1" applyAlignment="1">
      <alignment horizontal="center" vertical="top"/>
    </xf>
    <xf numFmtId="0" fontId="15" fillId="0" borderId="13" xfId="0" applyFont="1" applyBorder="1" applyAlignment="1">
      <alignment horizontal="center" vertical="top"/>
    </xf>
    <xf numFmtId="0" fontId="9" fillId="0" borderId="8" xfId="0" applyFont="1" applyBorder="1" applyAlignment="1">
      <alignment horizontal="center" vertical="top" wrapText="1"/>
    </xf>
    <xf numFmtId="0" fontId="9" fillId="0" borderId="9" xfId="0" applyFont="1" applyBorder="1" applyAlignment="1">
      <alignment horizontal="center" vertical="top" wrapText="1"/>
    </xf>
    <xf numFmtId="0" fontId="9" fillId="0" borderId="10" xfId="0" applyFont="1" applyBorder="1" applyAlignment="1">
      <alignment horizontal="center" vertical="top" wrapText="1"/>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10" fillId="0" borderId="10" xfId="0" applyFont="1" applyBorder="1" applyAlignment="1">
      <alignment horizontal="center" vertical="top" wrapText="1"/>
    </xf>
    <xf numFmtId="2" fontId="10" fillId="0" borderId="8" xfId="0" applyNumberFormat="1" applyFont="1" applyBorder="1" applyAlignment="1">
      <alignment horizontal="center" vertical="top" wrapText="1"/>
    </xf>
    <xf numFmtId="2" fontId="9" fillId="0" borderId="10" xfId="0" applyNumberFormat="1" applyFont="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13" xfId="0" applyFont="1" applyBorder="1" applyAlignment="1">
      <alignment horizontal="center" vertical="top" wrapText="1"/>
    </xf>
    <xf numFmtId="2" fontId="10" fillId="0" borderId="10" xfId="0" applyNumberFormat="1" applyFont="1" applyBorder="1" applyAlignment="1">
      <alignment horizontal="center" vertical="top" wrapText="1"/>
    </xf>
    <xf numFmtId="2" fontId="9" fillId="0" borderId="8" xfId="0" applyNumberFormat="1" applyFont="1" applyBorder="1" applyAlignment="1">
      <alignment horizontal="center" vertical="top" wrapText="1"/>
    </xf>
    <xf numFmtId="0" fontId="11" fillId="0" borderId="1" xfId="0" applyFont="1" applyBorder="1" applyAlignment="1">
      <alignment horizontal="center" vertical="top" wrapText="1"/>
    </xf>
    <xf numFmtId="0" fontId="11" fillId="0" borderId="1" xfId="0" applyFont="1" applyBorder="1" applyAlignment="1">
      <alignment horizontal="center" vertical="top"/>
    </xf>
    <xf numFmtId="0" fontId="9" fillId="0" borderId="21" xfId="0" applyFont="1" applyBorder="1" applyAlignment="1">
      <alignment horizontal="left" vertical="top" wrapText="1"/>
    </xf>
    <xf numFmtId="0" fontId="9" fillId="0" borderId="22" xfId="0" applyFont="1" applyBorder="1" applyAlignment="1">
      <alignment horizontal="left" vertical="top" wrapText="1"/>
    </xf>
    <xf numFmtId="0" fontId="9" fillId="0" borderId="18" xfId="0" applyFont="1" applyBorder="1" applyAlignment="1">
      <alignment horizontal="left" vertical="top" wrapText="1"/>
    </xf>
    <xf numFmtId="0" fontId="9" fillId="0" borderId="22" xfId="0" applyFont="1" applyBorder="1" applyAlignment="1">
      <alignment horizontal="center" vertical="top" wrapText="1"/>
    </xf>
    <xf numFmtId="0" fontId="9" fillId="0" borderId="18" xfId="0" applyFont="1" applyBorder="1" applyAlignment="1">
      <alignment horizontal="center" vertical="top" wrapText="1"/>
    </xf>
    <xf numFmtId="2" fontId="9" fillId="0" borderId="21" xfId="0" applyNumberFormat="1" applyFont="1" applyBorder="1" applyAlignment="1">
      <alignment horizontal="center" vertical="top" wrapText="1"/>
    </xf>
    <xf numFmtId="2" fontId="9" fillId="0" borderId="18" xfId="0" applyNumberFormat="1" applyFont="1" applyBorder="1" applyAlignment="1">
      <alignment horizontal="center" vertical="top" wrapText="1"/>
    </xf>
    <xf numFmtId="0" fontId="9" fillId="0" borderId="23" xfId="0" applyFont="1" applyBorder="1" applyAlignment="1">
      <alignment horizontal="center" vertical="top" wrapText="1"/>
    </xf>
    <xf numFmtId="2" fontId="10" fillId="0" borderId="21" xfId="0" applyNumberFormat="1" applyFont="1" applyBorder="1" applyAlignment="1">
      <alignment horizontal="center" vertical="top" wrapText="1"/>
    </xf>
    <xf numFmtId="2" fontId="10" fillId="0" borderId="18" xfId="0" applyNumberFormat="1" applyFont="1" applyBorder="1" applyAlignment="1">
      <alignment horizontal="center" vertical="top" wrapText="1"/>
    </xf>
    <xf numFmtId="0" fontId="16" fillId="0" borderId="14" xfId="0" applyFont="1" applyBorder="1" applyAlignment="1">
      <alignment horizontal="left" vertical="top" wrapText="1"/>
    </xf>
    <xf numFmtId="0" fontId="16" fillId="0" borderId="0" xfId="0" applyFont="1" applyAlignment="1">
      <alignment horizontal="left" vertical="top"/>
    </xf>
    <xf numFmtId="0" fontId="17" fillId="0" borderId="0" xfId="0" applyFont="1" applyAlignment="1">
      <alignment horizontal="center" vertical="top"/>
    </xf>
    <xf numFmtId="0" fontId="12" fillId="0" borderId="15" xfId="0" applyFont="1" applyBorder="1" applyAlignment="1">
      <alignment horizontal="center"/>
    </xf>
    <xf numFmtId="0" fontId="12" fillId="0" borderId="4" xfId="0" applyFont="1" applyBorder="1" applyAlignment="1">
      <alignment horizontal="center"/>
    </xf>
    <xf numFmtId="0" fontId="0" fillId="0" borderId="16" xfId="0" applyBorder="1" applyAlignment="1">
      <alignment horizontal="center" vertical="top"/>
    </xf>
    <xf numFmtId="0" fontId="0" fillId="0" borderId="16" xfId="0" applyBorder="1" applyAlignment="1">
      <alignment horizontal="center" vertical="top" wrapText="1"/>
    </xf>
    <xf numFmtId="0" fontId="0" fillId="0" borderId="1" xfId="0" applyBorder="1" applyAlignment="1">
      <alignment horizontal="center" vertical="top"/>
    </xf>
    <xf numFmtId="0" fontId="12" fillId="0" borderId="1" xfId="0" applyFont="1" applyBorder="1" applyAlignment="1">
      <alignment horizontal="center"/>
    </xf>
    <xf numFmtId="0" fontId="12" fillId="0" borderId="31" xfId="0" applyFont="1" applyBorder="1" applyAlignment="1">
      <alignment horizontal="center" vertical="top"/>
    </xf>
    <xf numFmtId="0" fontId="12" fillId="0" borderId="0" xfId="0" applyFont="1" applyAlignment="1">
      <alignment horizontal="center" vertical="top"/>
    </xf>
    <xf numFmtId="15" fontId="5" fillId="0" borderId="0" xfId="0" quotePrefix="1" applyNumberFormat="1" applyFont="1" applyAlignment="1">
      <alignment horizontal="center" vertical="top"/>
    </xf>
    <xf numFmtId="0" fontId="18" fillId="0" borderId="17" xfId="0" applyFont="1" applyBorder="1" applyAlignment="1">
      <alignment horizontal="left" vertical="top" wrapText="1" indent="1"/>
    </xf>
    <xf numFmtId="0" fontId="18" fillId="0" borderId="17" xfId="0" applyFont="1" applyBorder="1" applyAlignment="1">
      <alignment horizontal="left" vertical="top" wrapText="1"/>
    </xf>
    <xf numFmtId="0" fontId="18" fillId="0" borderId="17" xfId="0" applyFont="1" applyBorder="1" applyAlignment="1">
      <alignment horizontal="right" vertical="top" wrapText="1"/>
    </xf>
    <xf numFmtId="1" fontId="18" fillId="0" borderId="17" xfId="0" applyNumberFormat="1" applyFont="1" applyBorder="1" applyAlignment="1">
      <alignment horizontal="right" vertical="top" wrapText="1"/>
    </xf>
    <xf numFmtId="2" fontId="18" fillId="0" borderId="17" xfId="0" applyNumberFormat="1" applyFont="1" applyBorder="1" applyAlignment="1">
      <alignment horizontal="right" vertical="top" wrapText="1"/>
    </xf>
    <xf numFmtId="2" fontId="18" fillId="0" borderId="19" xfId="0" applyNumberFormat="1" applyFont="1" applyBorder="1" applyAlignment="1">
      <alignment horizontal="right" vertical="top" wrapText="1"/>
    </xf>
    <xf numFmtId="1" fontId="18" fillId="0" borderId="1" xfId="0" applyNumberFormat="1" applyFont="1" applyBorder="1" applyAlignment="1">
      <alignment horizontal="right" vertical="top" wrapText="1"/>
    </xf>
    <xf numFmtId="2" fontId="18" fillId="0" borderId="1" xfId="0" applyNumberFormat="1" applyFont="1" applyBorder="1" applyAlignment="1">
      <alignment horizontal="right" vertical="top" wrapText="1"/>
    </xf>
    <xf numFmtId="0" fontId="18" fillId="0" borderId="20" xfId="0" applyFont="1" applyBorder="1" applyAlignment="1">
      <alignment horizontal="right" vertical="top" wrapText="1"/>
    </xf>
    <xf numFmtId="0" fontId="19" fillId="0" borderId="0" xfId="0" applyFont="1" applyAlignment="1">
      <alignment horizontal="left" vertical="top"/>
    </xf>
    <xf numFmtId="0" fontId="18" fillId="0" borderId="1" xfId="0" applyFont="1" applyBorder="1" applyAlignment="1">
      <alignment horizontal="right" vertical="top" wrapText="1"/>
    </xf>
    <xf numFmtId="1" fontId="18" fillId="0" borderId="20" xfId="0" applyNumberFormat="1" applyFont="1" applyBorder="1" applyAlignment="1">
      <alignment horizontal="right" vertical="top" wrapText="1"/>
    </xf>
    <xf numFmtId="165" fontId="18" fillId="0" borderId="17" xfId="0" applyNumberFormat="1" applyFont="1" applyBorder="1" applyAlignment="1">
      <alignment horizontal="right" vertical="top" wrapText="1"/>
    </xf>
    <xf numFmtId="0" fontId="20" fillId="0" borderId="17" xfId="0" applyFont="1" applyBorder="1" applyAlignment="1">
      <alignment horizontal="left" vertical="top" wrapText="1"/>
    </xf>
    <xf numFmtId="0" fontId="20" fillId="0" borderId="17" xfId="0" applyFont="1" applyBorder="1" applyAlignment="1">
      <alignment horizontal="right" vertical="top" wrapText="1"/>
    </xf>
    <xf numFmtId="1" fontId="20" fillId="0" borderId="17" xfId="0" applyNumberFormat="1" applyFont="1" applyBorder="1" applyAlignment="1">
      <alignment horizontal="right" vertical="top" wrapText="1"/>
    </xf>
    <xf numFmtId="2" fontId="20" fillId="0" borderId="17" xfId="0" applyNumberFormat="1" applyFont="1" applyBorder="1" applyAlignment="1">
      <alignment horizontal="right" vertical="top" wrapText="1"/>
    </xf>
    <xf numFmtId="2" fontId="20" fillId="0" borderId="19" xfId="0" applyNumberFormat="1" applyFont="1" applyBorder="1" applyAlignment="1">
      <alignment horizontal="right" vertical="top" wrapText="1"/>
    </xf>
    <xf numFmtId="1" fontId="20" fillId="0" borderId="1" xfId="0" applyNumberFormat="1" applyFont="1" applyBorder="1" applyAlignment="1">
      <alignment horizontal="right" vertical="top" wrapText="1"/>
    </xf>
    <xf numFmtId="2" fontId="20" fillId="0" borderId="1" xfId="0" applyNumberFormat="1" applyFont="1" applyBorder="1" applyAlignment="1">
      <alignment horizontal="right" vertical="top" wrapText="1"/>
    </xf>
    <xf numFmtId="0" fontId="20" fillId="0" borderId="20" xfId="0" applyFont="1" applyBorder="1" applyAlignment="1">
      <alignment horizontal="right" vertical="top" wrapText="1"/>
    </xf>
    <xf numFmtId="0" fontId="21" fillId="0" borderId="0" xfId="0" applyFont="1" applyAlignment="1">
      <alignment horizontal="left" vertical="top"/>
    </xf>
    <xf numFmtId="1" fontId="10" fillId="0" borderId="21" xfId="0" applyNumberFormat="1" applyFont="1" applyBorder="1" applyAlignment="1">
      <alignment horizontal="right" vertical="top" wrapText="1"/>
    </xf>
    <xf numFmtId="1" fontId="10" fillId="0" borderId="22" xfId="0" applyNumberFormat="1" applyFont="1" applyBorder="1" applyAlignment="1">
      <alignment horizontal="right" vertical="top" wrapText="1"/>
    </xf>
    <xf numFmtId="1" fontId="10" fillId="0" borderId="18" xfId="0" applyNumberFormat="1" applyFont="1" applyBorder="1" applyAlignment="1">
      <alignment horizontal="right" vertical="top" wrapText="1"/>
    </xf>
    <xf numFmtId="1" fontId="9" fillId="0" borderId="0" xfId="0" applyNumberFormat="1" applyFont="1" applyAlignment="1">
      <alignment horizontal="right" vertical="top"/>
    </xf>
    <xf numFmtId="1" fontId="10" fillId="0" borderId="19" xfId="0" applyNumberFormat="1" applyFont="1" applyBorder="1" applyAlignment="1">
      <alignment horizontal="right" vertical="top" wrapText="1"/>
    </xf>
    <xf numFmtId="1" fontId="10" fillId="0" borderId="23" xfId="0" applyNumberFormat="1" applyFont="1" applyBorder="1" applyAlignment="1">
      <alignment horizontal="right" vertical="top" wrapText="1"/>
    </xf>
    <xf numFmtId="1" fontId="10" fillId="0" borderId="20" xfId="0" applyNumberFormat="1" applyFont="1" applyBorder="1" applyAlignment="1">
      <alignment horizontal="right" vertical="top" wrapText="1"/>
    </xf>
    <xf numFmtId="1" fontId="10" fillId="0" borderId="17" xfId="0" applyNumberFormat="1" applyFont="1" applyBorder="1" applyAlignment="1">
      <alignment horizontal="right" vertical="top" wrapText="1"/>
    </xf>
    <xf numFmtId="0" fontId="20" fillId="0" borderId="0" xfId="0" applyFont="1" applyAlignment="1">
      <alignment horizontal="right" vertical="top"/>
    </xf>
    <xf numFmtId="0" fontId="18" fillId="0" borderId="0" xfId="0" applyFont="1" applyAlignment="1">
      <alignment horizontal="right" vertical="top"/>
    </xf>
    <xf numFmtId="0" fontId="22" fillId="0" borderId="0" xfId="0" applyFont="1" applyAlignment="1">
      <alignment horizontal="right" vertical="top"/>
    </xf>
    <xf numFmtId="2" fontId="20" fillId="0" borderId="32" xfId="0" applyNumberFormat="1" applyFont="1" applyBorder="1" applyAlignment="1">
      <alignment vertical="top" wrapText="1"/>
    </xf>
    <xf numFmtId="164" fontId="20" fillId="0" borderId="34" xfId="0" applyNumberFormat="1" applyFont="1" applyBorder="1" applyAlignment="1">
      <alignment vertical="top" wrapText="1"/>
    </xf>
    <xf numFmtId="0" fontId="20" fillId="0" borderId="34" xfId="0" applyFont="1" applyBorder="1" applyAlignment="1">
      <alignment vertical="top" wrapText="1"/>
    </xf>
    <xf numFmtId="1" fontId="20" fillId="0" borderId="34" xfId="0" applyNumberFormat="1" applyFont="1" applyBorder="1" applyAlignment="1">
      <alignment vertical="top" wrapText="1"/>
    </xf>
    <xf numFmtId="2" fontId="20" fillId="0" borderId="34" xfId="0" applyNumberFormat="1" applyFont="1" applyBorder="1" applyAlignment="1">
      <alignment vertical="top" wrapText="1"/>
    </xf>
    <xf numFmtId="1" fontId="20" fillId="0" borderId="35" xfId="0" applyNumberFormat="1" applyFont="1" applyBorder="1" applyAlignment="1">
      <alignment vertical="top" wrapText="1"/>
    </xf>
    <xf numFmtId="2" fontId="20" fillId="0" borderId="35" xfId="0" applyNumberFormat="1" applyFont="1" applyBorder="1" applyAlignment="1">
      <alignment vertical="top" wrapText="1"/>
    </xf>
    <xf numFmtId="1" fontId="20" fillId="0" borderId="36" xfId="0" applyNumberFormat="1" applyFont="1" applyBorder="1" applyAlignment="1">
      <alignment vertical="top" wrapText="1"/>
    </xf>
    <xf numFmtId="164" fontId="20" fillId="0" borderId="37" xfId="0" applyNumberFormat="1" applyFont="1" applyBorder="1" applyAlignment="1">
      <alignment vertical="top" wrapText="1"/>
    </xf>
    <xf numFmtId="0" fontId="11" fillId="0" borderId="22" xfId="0" applyFont="1" applyBorder="1" applyAlignment="1">
      <alignment horizontal="center" vertical="top"/>
    </xf>
    <xf numFmtId="1" fontId="10" fillId="0" borderId="22" xfId="0" applyNumberFormat="1" applyFont="1" applyBorder="1" applyAlignment="1">
      <alignment horizontal="center" vertical="top" wrapText="1"/>
    </xf>
    <xf numFmtId="1" fontId="11" fillId="0" borderId="22" xfId="0" applyNumberFormat="1" applyFont="1" applyBorder="1" applyAlignment="1">
      <alignment horizontal="center" vertical="top" wrapText="1"/>
    </xf>
    <xf numFmtId="2" fontId="11" fillId="0" borderId="22" xfId="0" applyNumberFormat="1" applyFont="1" applyBorder="1" applyAlignment="1">
      <alignment horizontal="center" vertical="top" wrapText="1"/>
    </xf>
    <xf numFmtId="0" fontId="10" fillId="0" borderId="39" xfId="0" applyFont="1" applyBorder="1" applyAlignment="1">
      <alignment horizontal="center" vertical="top" wrapText="1"/>
    </xf>
    <xf numFmtId="0" fontId="18" fillId="0" borderId="38" xfId="0" applyFont="1" applyBorder="1" applyAlignment="1">
      <alignment vertical="top" wrapText="1"/>
    </xf>
    <xf numFmtId="0" fontId="18" fillId="0" borderId="33" xfId="0" applyFont="1" applyBorder="1" applyAlignment="1">
      <alignment vertical="top" wrapText="1"/>
    </xf>
    <xf numFmtId="1" fontId="18" fillId="0" borderId="33" xfId="0" applyNumberFormat="1" applyFont="1" applyBorder="1" applyAlignment="1">
      <alignment vertical="top" wrapText="1"/>
    </xf>
    <xf numFmtId="2" fontId="18" fillId="0" borderId="33" xfId="0" applyNumberFormat="1" applyFont="1" applyBorder="1" applyAlignment="1">
      <alignment vertical="top" wrapText="1"/>
    </xf>
    <xf numFmtId="0" fontId="9" fillId="0" borderId="38" xfId="0" applyFont="1" applyBorder="1" applyAlignment="1">
      <alignment vertical="top" wrapText="1"/>
    </xf>
    <xf numFmtId="0" fontId="9" fillId="0" borderId="33" xfId="0" applyFont="1" applyBorder="1" applyAlignment="1">
      <alignment vertical="top" wrapText="1"/>
    </xf>
    <xf numFmtId="1" fontId="9" fillId="0" borderId="33" xfId="0" applyNumberFormat="1" applyFont="1" applyBorder="1" applyAlignment="1">
      <alignment vertical="top" wrapText="1"/>
    </xf>
    <xf numFmtId="2" fontId="9" fillId="0" borderId="33" xfId="0" applyNumberFormat="1" applyFont="1" applyBorder="1" applyAlignment="1">
      <alignment vertical="top" wrapText="1"/>
    </xf>
    <xf numFmtId="0" fontId="22" fillId="0" borderId="38" xfId="0" applyFont="1" applyBorder="1" applyAlignment="1">
      <alignment vertical="top" wrapText="1"/>
    </xf>
    <xf numFmtId="0" fontId="22" fillId="0" borderId="33" xfId="0" applyFont="1" applyBorder="1" applyAlignment="1">
      <alignment vertical="top" wrapText="1"/>
    </xf>
    <xf numFmtId="1" fontId="22" fillId="0" borderId="33" xfId="0" applyNumberFormat="1" applyFont="1" applyBorder="1" applyAlignment="1">
      <alignment vertical="top" wrapText="1"/>
    </xf>
    <xf numFmtId="2" fontId="22" fillId="0" borderId="33" xfId="0" applyNumberFormat="1" applyFont="1" applyBorder="1" applyAlignment="1">
      <alignment vertical="top" wrapText="1"/>
    </xf>
    <xf numFmtId="0" fontId="20" fillId="0" borderId="38" xfId="0" applyFont="1" applyBorder="1" applyAlignment="1">
      <alignment vertical="top" wrapText="1"/>
    </xf>
    <xf numFmtId="0" fontId="20" fillId="0" borderId="33" xfId="0" applyFont="1" applyBorder="1" applyAlignment="1">
      <alignment vertical="top" wrapText="1"/>
    </xf>
    <xf numFmtId="1" fontId="20" fillId="0" borderId="33" xfId="0" applyNumberFormat="1" applyFont="1" applyBorder="1" applyAlignment="1">
      <alignment vertical="top" wrapText="1"/>
    </xf>
    <xf numFmtId="2" fontId="20" fillId="0" borderId="33" xfId="0" applyNumberFormat="1" applyFont="1" applyBorder="1" applyAlignment="1">
      <alignment vertical="top" wrapText="1"/>
    </xf>
    <xf numFmtId="0" fontId="20" fillId="0" borderId="40" xfId="0" applyFont="1" applyBorder="1" applyAlignment="1">
      <alignment vertical="top" wrapText="1"/>
    </xf>
    <xf numFmtId="0" fontId="20" fillId="0" borderId="41" xfId="0" applyFont="1" applyBorder="1" applyAlignment="1">
      <alignment vertical="top" wrapText="1"/>
    </xf>
    <xf numFmtId="1" fontId="20" fillId="0" borderId="41" xfId="0" applyNumberFormat="1" applyFont="1" applyBorder="1" applyAlignment="1">
      <alignment vertical="top" wrapText="1"/>
    </xf>
    <xf numFmtId="2" fontId="20" fillId="0" borderId="41" xfId="0" applyNumberFormat="1" applyFont="1" applyBorder="1" applyAlignment="1">
      <alignment vertical="top" wrapText="1"/>
    </xf>
    <xf numFmtId="1" fontId="20" fillId="0" borderId="42" xfId="0" applyNumberFormat="1" applyFont="1" applyBorder="1" applyAlignment="1">
      <alignment vertical="top" wrapText="1"/>
    </xf>
    <xf numFmtId="2" fontId="10" fillId="0" borderId="9" xfId="0" applyNumberFormat="1" applyFont="1" applyBorder="1" applyAlignment="1">
      <alignment horizontal="center" vertical="top" wrapText="1"/>
    </xf>
    <xf numFmtId="2" fontId="11" fillId="0" borderId="1" xfId="0" applyNumberFormat="1" applyFont="1" applyBorder="1" applyAlignment="1">
      <alignment horizontal="center" vertical="top" wrapText="1"/>
    </xf>
    <xf numFmtId="164" fontId="20" fillId="0" borderId="32" xfId="0" applyNumberFormat="1" applyFont="1" applyBorder="1" applyAlignment="1">
      <alignment vertical="top" wrapText="1"/>
    </xf>
    <xf numFmtId="0" fontId="20" fillId="0" borderId="32" xfId="0" applyFont="1" applyBorder="1" applyAlignment="1">
      <alignment vertical="top" wrapText="1"/>
    </xf>
    <xf numFmtId="164" fontId="20" fillId="0" borderId="43" xfId="0" applyNumberFormat="1" applyFont="1" applyBorder="1" applyAlignment="1">
      <alignment vertical="top" wrapText="1"/>
    </xf>
    <xf numFmtId="0" fontId="20" fillId="0" borderId="42" xfId="0" applyFont="1" applyBorder="1" applyAlignment="1">
      <alignment vertical="top" wrapText="1"/>
    </xf>
    <xf numFmtId="0" fontId="18" fillId="0" borderId="34" xfId="0" applyFont="1" applyBorder="1" applyAlignment="1">
      <alignment vertical="top" wrapText="1"/>
    </xf>
    <xf numFmtId="2" fontId="18" fillId="0" borderId="34" xfId="0" applyNumberFormat="1" applyFont="1" applyBorder="1" applyAlignment="1">
      <alignment vertical="top" wrapText="1"/>
    </xf>
    <xf numFmtId="0" fontId="18" fillId="0" borderId="35" xfId="0" applyFont="1" applyBorder="1" applyAlignment="1">
      <alignment vertical="top" wrapText="1"/>
    </xf>
    <xf numFmtId="2" fontId="18" fillId="0" borderId="35" xfId="0" applyNumberFormat="1" applyFont="1" applyBorder="1" applyAlignment="1">
      <alignment vertical="top" wrapText="1"/>
    </xf>
    <xf numFmtId="0" fontId="18" fillId="0" borderId="36" xfId="0" applyFont="1" applyBorder="1" applyAlignment="1">
      <alignment vertical="top" wrapText="1"/>
    </xf>
    <xf numFmtId="164" fontId="18" fillId="0" borderId="37" xfId="0" applyNumberFormat="1" applyFont="1" applyBorder="1" applyAlignment="1">
      <alignment vertical="top" wrapText="1"/>
    </xf>
    <xf numFmtId="0" fontId="19" fillId="0" borderId="38" xfId="0" applyFont="1" applyBorder="1" applyAlignment="1">
      <alignment vertical="top" wrapText="1"/>
    </xf>
    <xf numFmtId="0" fontId="19" fillId="0" borderId="33" xfId="0" applyFont="1" applyBorder="1" applyAlignment="1">
      <alignment vertical="top" wrapText="1"/>
    </xf>
    <xf numFmtId="2" fontId="19" fillId="0" borderId="33" xfId="0" applyNumberFormat="1" applyFont="1" applyBorder="1" applyAlignment="1">
      <alignment vertical="top" wrapText="1"/>
    </xf>
    <xf numFmtId="0" fontId="0" fillId="0" borderId="40" xfId="0" applyBorder="1" applyAlignment="1">
      <alignment vertical="top" wrapText="1"/>
    </xf>
    <xf numFmtId="0" fontId="0" fillId="0" borderId="41" xfId="0" applyBorder="1" applyAlignment="1">
      <alignment vertical="top" wrapText="1"/>
    </xf>
    <xf numFmtId="2" fontId="0" fillId="0" borderId="41" xfId="0" applyNumberFormat="1" applyBorder="1" applyAlignment="1">
      <alignment vertical="top" wrapText="1"/>
    </xf>
    <xf numFmtId="0" fontId="0" fillId="0" borderId="42" xfId="0" applyBorder="1" applyAlignment="1">
      <alignment vertical="top" wrapText="1"/>
    </xf>
    <xf numFmtId="0" fontId="19" fillId="0" borderId="44" xfId="0" applyFont="1" applyBorder="1" applyAlignment="1">
      <alignment vertical="top"/>
    </xf>
    <xf numFmtId="1" fontId="0" fillId="0" borderId="44" xfId="0" applyNumberFormat="1" applyBorder="1" applyAlignment="1">
      <alignment vertical="top"/>
    </xf>
    <xf numFmtId="49" fontId="0" fillId="0" borderId="44" xfId="0" applyNumberFormat="1" applyBorder="1" applyAlignment="1">
      <alignment vertical="top"/>
    </xf>
    <xf numFmtId="0" fontId="0" fillId="0" borderId="44" xfId="0" applyBorder="1" applyAlignment="1">
      <alignment vertical="top"/>
    </xf>
    <xf numFmtId="166" fontId="0" fillId="0" borderId="44" xfId="0" applyNumberFormat="1" applyBorder="1" applyAlignment="1">
      <alignment vertical="top"/>
    </xf>
    <xf numFmtId="2" fontId="0" fillId="0" borderId="44" xfId="0" applyNumberFormat="1" applyBorder="1" applyAlignment="1">
      <alignment vertical="top"/>
    </xf>
    <xf numFmtId="0" fontId="19" fillId="0" borderId="8" xfId="0" applyFont="1" applyBorder="1" applyAlignment="1">
      <alignment vertical="top"/>
    </xf>
    <xf numFmtId="1" fontId="0" fillId="0" borderId="8" xfId="0" applyNumberFormat="1" applyBorder="1" applyAlignment="1">
      <alignment vertical="top"/>
    </xf>
    <xf numFmtId="0" fontId="0" fillId="0" borderId="1" xfId="0" applyBorder="1" applyAlignment="1">
      <alignment vertical="top"/>
    </xf>
    <xf numFmtId="0" fontId="0" fillId="0" borderId="13" xfId="0" applyBorder="1" applyAlignment="1">
      <alignment vertical="top"/>
    </xf>
    <xf numFmtId="166" fontId="0" fillId="0" borderId="13" xfId="0" applyNumberFormat="1" applyBorder="1" applyAlignment="1">
      <alignment vertical="top"/>
    </xf>
    <xf numFmtId="0" fontId="23" fillId="0" borderId="44" xfId="0" applyFont="1" applyBorder="1" applyAlignment="1">
      <alignment vertical="top"/>
    </xf>
    <xf numFmtId="0" fontId="0" fillId="0" borderId="44" xfId="0" applyBorder="1" applyAlignment="1">
      <alignment horizontal="left" vertical="top"/>
    </xf>
    <xf numFmtId="0" fontId="19" fillId="0" borderId="44" xfId="0" applyFont="1" applyBorder="1" applyAlignment="1">
      <alignment horizontal="left" vertical="top"/>
    </xf>
    <xf numFmtId="0" fontId="23" fillId="0" borderId="8" xfId="0" applyFont="1" applyBorder="1" applyAlignment="1">
      <alignment vertical="top"/>
    </xf>
    <xf numFmtId="0" fontId="0" fillId="0" borderId="13" xfId="0" applyBorder="1" applyAlignment="1">
      <alignment horizontal="left" vertical="top"/>
    </xf>
    <xf numFmtId="0" fontId="24" fillId="0" borderId="0" xfId="0" applyFont="1" applyAlignment="1">
      <alignment horizontal="center" vertical="top"/>
    </xf>
    <xf numFmtId="0" fontId="0" fillId="0" borderId="44" xfId="0" applyFont="1" applyBorder="1" applyAlignment="1">
      <alignment vertical="top"/>
    </xf>
    <xf numFmtId="2" fontId="0" fillId="0" borderId="44" xfId="0" applyNumberFormat="1" applyFont="1" applyBorder="1" applyAlignment="1">
      <alignment vertical="top"/>
    </xf>
    <xf numFmtId="0" fontId="0" fillId="0" borderId="45" xfId="0" applyFont="1" applyBorder="1" applyAlignment="1">
      <alignment vertical="top"/>
    </xf>
    <xf numFmtId="0" fontId="0" fillId="0" borderId="46" xfId="0" applyFont="1" applyBorder="1" applyAlignment="1">
      <alignment vertical="top"/>
    </xf>
    <xf numFmtId="0" fontId="0" fillId="0" borderId="47" xfId="0" applyFont="1" applyBorder="1" applyAlignment="1">
      <alignment vertical="top"/>
    </xf>
    <xf numFmtId="0" fontId="12" fillId="0" borderId="48" xfId="0" applyFont="1" applyBorder="1" applyAlignment="1">
      <alignment vertical="top"/>
    </xf>
    <xf numFmtId="0" fontId="12" fillId="0" borderId="49" xfId="0" applyFont="1" applyBorder="1" applyAlignment="1">
      <alignment vertical="top"/>
    </xf>
    <xf numFmtId="2" fontId="12" fillId="0" borderId="49" xfId="0" applyNumberFormat="1" applyFont="1" applyBorder="1" applyAlignment="1">
      <alignment vertical="top"/>
    </xf>
    <xf numFmtId="0" fontId="0" fillId="0" borderId="50" xfId="0" applyFont="1" applyBorder="1" applyAlignment="1">
      <alignment vertical="top"/>
    </xf>
    <xf numFmtId="0" fontId="0" fillId="0" borderId="51" xfId="0" applyFont="1" applyBorder="1" applyAlignment="1">
      <alignment vertical="top"/>
    </xf>
    <xf numFmtId="2" fontId="0" fillId="0" borderId="51" xfId="0" applyNumberFormat="1" applyFont="1" applyBorder="1" applyAlignment="1">
      <alignment vertical="top"/>
    </xf>
    <xf numFmtId="2" fontId="12" fillId="0" borderId="52" xfId="0" applyNumberFormat="1" applyFont="1" applyBorder="1" applyAlignment="1">
      <alignment vertical="top"/>
    </xf>
    <xf numFmtId="0" fontId="12" fillId="0" borderId="45" xfId="0" applyFont="1" applyBorder="1" applyAlignment="1">
      <alignment horizontal="center" vertical="top" wrapText="1"/>
    </xf>
    <xf numFmtId="0" fontId="12" fillId="0" borderId="44" xfId="0" applyFont="1" applyBorder="1" applyAlignment="1">
      <alignment horizontal="center" vertical="top" wrapText="1"/>
    </xf>
    <xf numFmtId="0" fontId="12" fillId="0" borderId="51" xfId="0" applyFont="1" applyBorder="1" applyAlignment="1">
      <alignment horizontal="center" vertical="top" wrapText="1"/>
    </xf>
    <xf numFmtId="0" fontId="0" fillId="0" borderId="45" xfId="0" applyFont="1" applyBorder="1" applyAlignment="1">
      <alignment horizontal="center" vertical="top"/>
    </xf>
    <xf numFmtId="0" fontId="0" fillId="0" borderId="44" xfId="0" applyFont="1" applyBorder="1" applyAlignment="1">
      <alignment horizontal="center" vertical="top"/>
    </xf>
    <xf numFmtId="0" fontId="0" fillId="0" borderId="51" xfId="0" applyFont="1" applyBorder="1" applyAlignment="1">
      <alignment horizontal="center" vertical="top"/>
    </xf>
    <xf numFmtId="0" fontId="12" fillId="0" borderId="46" xfId="0" applyFont="1" applyBorder="1" applyAlignment="1">
      <alignment vertical="top"/>
    </xf>
    <xf numFmtId="0" fontId="12" fillId="0" borderId="47" xfId="0" applyFont="1" applyBorder="1" applyAlignment="1">
      <alignment vertical="top"/>
    </xf>
    <xf numFmtId="0" fontId="12" fillId="0" borderId="50" xfId="0" applyFont="1" applyBorder="1" applyAlignment="1">
      <alignmen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19"/>
  <sheetViews>
    <sheetView tabSelected="1" workbookViewId="0">
      <selection activeCell="J3" sqref="J3"/>
    </sheetView>
  </sheetViews>
  <sheetFormatPr defaultColWidth="9.33203125" defaultRowHeight="15"/>
  <cols>
    <col min="1" max="1" width="4.5" style="6" customWidth="1"/>
    <col min="2" max="2" width="4" style="1" customWidth="1"/>
    <col min="3" max="3" width="40.5" style="1" customWidth="1"/>
    <col min="4" max="8" width="9.33203125" style="1"/>
    <col min="9" max="9" width="3" style="1" customWidth="1"/>
    <col min="10" max="10" width="45.33203125" style="1" customWidth="1"/>
    <col min="11" max="11" width="16" style="1" customWidth="1"/>
    <col min="12" max="16384" width="9.33203125" style="1"/>
  </cols>
  <sheetData>
    <row r="1" spans="1:11" ht="17.100000000000001" customHeight="1">
      <c r="A1" s="57" t="s">
        <v>23</v>
      </c>
      <c r="B1" s="57"/>
      <c r="C1" s="57"/>
      <c r="D1" s="57"/>
      <c r="E1" s="57"/>
      <c r="F1" s="57"/>
      <c r="G1" s="57"/>
      <c r="H1" s="57"/>
      <c r="I1" s="57"/>
      <c r="J1" s="57"/>
      <c r="K1" s="57"/>
    </row>
    <row r="2" spans="1:11" ht="24" customHeight="1">
      <c r="A2" s="58" t="s">
        <v>0</v>
      </c>
      <c r="B2" s="58"/>
      <c r="C2" s="58"/>
      <c r="D2" s="58"/>
      <c r="E2" s="58"/>
      <c r="F2" s="58"/>
      <c r="G2" s="58"/>
      <c r="H2" s="58"/>
      <c r="I2" s="58"/>
      <c r="J2" s="58"/>
      <c r="K2" s="58"/>
    </row>
    <row r="3" spans="1:11" ht="17.100000000000001" customHeight="1">
      <c r="A3" s="5" t="s">
        <v>7</v>
      </c>
      <c r="B3" s="52" t="s">
        <v>1</v>
      </c>
      <c r="C3" s="52"/>
      <c r="D3" s="52"/>
      <c r="E3" s="52"/>
      <c r="F3" s="52"/>
      <c r="G3" s="52"/>
      <c r="H3" s="52"/>
      <c r="I3" s="52"/>
      <c r="J3" s="48" t="s">
        <v>142</v>
      </c>
      <c r="K3" s="29"/>
    </row>
    <row r="4" spans="1:11" ht="17.100000000000001" customHeight="1">
      <c r="A4" s="5" t="s">
        <v>8</v>
      </c>
      <c r="B4" s="52" t="s">
        <v>2</v>
      </c>
      <c r="C4" s="52"/>
      <c r="D4" s="52"/>
      <c r="E4" s="52"/>
      <c r="F4" s="52"/>
      <c r="G4" s="52"/>
      <c r="H4" s="52"/>
      <c r="I4" s="52"/>
      <c r="J4" s="56"/>
      <c r="K4" s="56"/>
    </row>
    <row r="5" spans="1:11" ht="17.100000000000001" customHeight="1">
      <c r="A5" s="5" t="s">
        <v>9</v>
      </c>
      <c r="B5" s="52" t="s">
        <v>24</v>
      </c>
      <c r="C5" s="52"/>
      <c r="D5" s="52"/>
      <c r="E5" s="52"/>
      <c r="F5" s="52"/>
      <c r="G5" s="52"/>
      <c r="H5" s="52"/>
      <c r="I5" s="52"/>
      <c r="J5" s="56"/>
      <c r="K5" s="56"/>
    </row>
    <row r="6" spans="1:11" ht="17.100000000000001" customHeight="1">
      <c r="B6" s="2" t="s">
        <v>3</v>
      </c>
      <c r="C6" s="52" t="s">
        <v>4</v>
      </c>
      <c r="D6" s="52"/>
      <c r="E6" s="52"/>
      <c r="F6" s="52"/>
      <c r="G6" s="52"/>
      <c r="H6" s="52"/>
      <c r="I6" s="52"/>
      <c r="J6" s="135" t="s">
        <v>143</v>
      </c>
      <c r="K6" s="56"/>
    </row>
    <row r="7" spans="1:11" ht="17.100000000000001" customHeight="1">
      <c r="B7" s="2" t="s">
        <v>5</v>
      </c>
      <c r="C7" s="52" t="s">
        <v>6</v>
      </c>
      <c r="D7" s="52"/>
      <c r="E7" s="52"/>
      <c r="F7" s="52"/>
      <c r="G7" s="52"/>
      <c r="H7" s="52"/>
      <c r="I7" s="52"/>
      <c r="J7" s="56"/>
      <c r="K7" s="56"/>
    </row>
    <row r="8" spans="1:11" ht="17.100000000000001" customHeight="1">
      <c r="A8" s="7" t="s">
        <v>10</v>
      </c>
      <c r="B8" s="1" t="s">
        <v>11</v>
      </c>
    </row>
    <row r="10" spans="1:11">
      <c r="B10" s="3"/>
      <c r="C10" s="54" t="s">
        <v>12</v>
      </c>
      <c r="D10" s="54"/>
      <c r="E10" s="54"/>
      <c r="F10" s="54"/>
      <c r="G10" s="54"/>
      <c r="H10" s="54"/>
      <c r="I10" s="54"/>
      <c r="J10" s="8" t="s">
        <v>13</v>
      </c>
      <c r="K10" s="8" t="s">
        <v>14</v>
      </c>
    </row>
    <row r="11" spans="1:11" ht="22.5" customHeight="1">
      <c r="B11" s="4" t="s">
        <v>7</v>
      </c>
      <c r="C11" s="55" t="s">
        <v>15</v>
      </c>
      <c r="D11" s="55"/>
      <c r="E11" s="55"/>
      <c r="F11" s="55"/>
      <c r="G11" s="55"/>
      <c r="H11" s="55"/>
      <c r="I11" s="55"/>
      <c r="J11" s="3"/>
      <c r="K11" s="9" t="s">
        <v>25</v>
      </c>
    </row>
    <row r="12" spans="1:11" ht="21" customHeight="1">
      <c r="B12" s="4" t="s">
        <v>8</v>
      </c>
      <c r="C12" s="55" t="s">
        <v>16</v>
      </c>
      <c r="D12" s="55"/>
      <c r="E12" s="55"/>
      <c r="F12" s="55"/>
      <c r="G12" s="55"/>
      <c r="H12" s="55"/>
      <c r="I12" s="55"/>
      <c r="J12" s="3"/>
      <c r="K12" s="9" t="s">
        <v>25</v>
      </c>
    </row>
    <row r="13" spans="1:11" ht="22.5" customHeight="1">
      <c r="B13" s="4" t="s">
        <v>9</v>
      </c>
      <c r="C13" s="55" t="s">
        <v>17</v>
      </c>
      <c r="D13" s="55"/>
      <c r="E13" s="55"/>
      <c r="F13" s="55"/>
      <c r="G13" s="55"/>
      <c r="H13" s="55"/>
      <c r="I13" s="55"/>
      <c r="J13" s="3"/>
      <c r="K13" s="9" t="s">
        <v>25</v>
      </c>
    </row>
    <row r="14" spans="1:11" ht="30" customHeight="1">
      <c r="B14" s="4" t="s">
        <v>10</v>
      </c>
      <c r="C14" s="55" t="s">
        <v>18</v>
      </c>
      <c r="D14" s="55"/>
      <c r="E14" s="55"/>
      <c r="F14" s="55"/>
      <c r="G14" s="55"/>
      <c r="H14" s="55"/>
      <c r="I14" s="55"/>
      <c r="J14" s="3"/>
      <c r="K14" s="9" t="s">
        <v>25</v>
      </c>
    </row>
    <row r="15" spans="1:11" ht="21" customHeight="1">
      <c r="B15" s="4" t="s">
        <v>20</v>
      </c>
      <c r="C15" s="55" t="s">
        <v>19</v>
      </c>
      <c r="D15" s="55"/>
      <c r="E15" s="55"/>
      <c r="F15" s="55"/>
      <c r="G15" s="55"/>
      <c r="H15" s="55"/>
      <c r="I15" s="55"/>
      <c r="J15" s="3"/>
      <c r="K15" s="9" t="s">
        <v>25</v>
      </c>
    </row>
    <row r="17" spans="1:11" ht="80.25" customHeight="1">
      <c r="B17" s="53" t="s">
        <v>22</v>
      </c>
      <c r="C17" s="53"/>
      <c r="D17" s="53"/>
      <c r="E17" s="53"/>
      <c r="F17" s="53"/>
      <c r="G17" s="53"/>
      <c r="H17" s="53"/>
      <c r="I17" s="53"/>
      <c r="J17" s="53"/>
      <c r="K17" s="53"/>
    </row>
    <row r="19" spans="1:11">
      <c r="A19" s="5" t="s">
        <v>20</v>
      </c>
      <c r="B19" s="52" t="s">
        <v>21</v>
      </c>
      <c r="C19" s="52"/>
      <c r="D19" s="52"/>
      <c r="E19" s="52"/>
      <c r="F19" s="52"/>
      <c r="G19" s="52"/>
      <c r="H19" s="52"/>
      <c r="I19" s="52"/>
    </row>
  </sheetData>
  <mergeCells count="19">
    <mergeCell ref="J5:K5"/>
    <mergeCell ref="J7:K7"/>
    <mergeCell ref="A1:K1"/>
    <mergeCell ref="A2:K2"/>
    <mergeCell ref="B3:I3"/>
    <mergeCell ref="B4:I4"/>
    <mergeCell ref="B5:I5"/>
    <mergeCell ref="J4:K4"/>
    <mergeCell ref="B19:I19"/>
    <mergeCell ref="B17:K17"/>
    <mergeCell ref="C6:I6"/>
    <mergeCell ref="C7:I7"/>
    <mergeCell ref="C10:I10"/>
    <mergeCell ref="C11:I11"/>
    <mergeCell ref="C12:I12"/>
    <mergeCell ref="C13:I13"/>
    <mergeCell ref="C14:I14"/>
    <mergeCell ref="C15:I15"/>
    <mergeCell ref="J6:K6"/>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dimension ref="A1:K6"/>
  <sheetViews>
    <sheetView workbookViewId="0">
      <selection sqref="A1:K6"/>
    </sheetView>
  </sheetViews>
  <sheetFormatPr defaultRowHeight="12.75"/>
  <cols>
    <col min="1" max="1" width="6.5" bestFit="1" customWidth="1"/>
    <col min="2" max="2" width="13.6640625" bestFit="1" customWidth="1"/>
    <col min="3" max="3" width="21.8320312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5.83203125" bestFit="1" customWidth="1"/>
    <col min="11" max="11" width="25.1640625" bestFit="1" customWidth="1"/>
  </cols>
  <sheetData>
    <row r="1" spans="1:11" ht="18.75">
      <c r="A1" s="237" t="s">
        <v>266</v>
      </c>
      <c r="B1" s="234"/>
      <c r="C1" s="234"/>
      <c r="D1" s="234"/>
      <c r="E1" s="234"/>
      <c r="F1" s="234"/>
      <c r="G1" s="234"/>
      <c r="H1" s="234"/>
      <c r="I1" s="226"/>
      <c r="J1" s="226"/>
      <c r="K1" s="235"/>
    </row>
    <row r="2" spans="1:11" s="145" customFormat="1">
      <c r="A2" s="229" t="s">
        <v>247</v>
      </c>
      <c r="B2" s="223" t="s">
        <v>248</v>
      </c>
      <c r="C2" s="223" t="s">
        <v>249</v>
      </c>
      <c r="D2" s="223" t="s">
        <v>250</v>
      </c>
      <c r="E2" s="223" t="s">
        <v>251</v>
      </c>
      <c r="F2" s="223" t="s">
        <v>252</v>
      </c>
      <c r="G2" s="223" t="s">
        <v>253</v>
      </c>
      <c r="H2" s="223" t="s">
        <v>254</v>
      </c>
      <c r="I2" s="223" t="s">
        <v>255</v>
      </c>
      <c r="J2" s="223" t="s">
        <v>256</v>
      </c>
      <c r="K2" s="236" t="s">
        <v>66</v>
      </c>
    </row>
    <row r="3" spans="1:11">
      <c r="A3" s="230">
        <v>1</v>
      </c>
      <c r="B3" s="225" t="s">
        <v>257</v>
      </c>
      <c r="C3" s="226" t="s">
        <v>213</v>
      </c>
      <c r="D3" s="224">
        <v>92500</v>
      </c>
      <c r="E3" s="224">
        <v>0</v>
      </c>
      <c r="F3" s="224">
        <v>92500</v>
      </c>
      <c r="G3" s="227">
        <v>2.3226</v>
      </c>
      <c r="H3" s="224">
        <v>925000</v>
      </c>
      <c r="I3" s="224">
        <v>0</v>
      </c>
      <c r="J3" s="226" t="s">
        <v>267</v>
      </c>
      <c r="K3" s="235" t="s">
        <v>268</v>
      </c>
    </row>
    <row r="4" spans="1:11">
      <c r="A4" s="230">
        <v>2</v>
      </c>
      <c r="B4" s="225" t="s">
        <v>257</v>
      </c>
      <c r="C4" s="226" t="s">
        <v>215</v>
      </c>
      <c r="D4" s="224">
        <v>89000</v>
      </c>
      <c r="E4" s="224">
        <v>0</v>
      </c>
      <c r="F4" s="224">
        <v>89000</v>
      </c>
      <c r="G4" s="227">
        <v>2.2347000000000001</v>
      </c>
      <c r="H4" s="224">
        <v>890000</v>
      </c>
      <c r="I4" s="224">
        <v>0</v>
      </c>
      <c r="J4" s="226" t="s">
        <v>267</v>
      </c>
      <c r="K4" s="235" t="s">
        <v>268</v>
      </c>
    </row>
    <row r="5" spans="1:11">
      <c r="A5" s="230">
        <v>3</v>
      </c>
      <c r="B5" s="225" t="s">
        <v>257</v>
      </c>
      <c r="C5" s="226" t="s">
        <v>216</v>
      </c>
      <c r="D5" s="224">
        <v>85000</v>
      </c>
      <c r="E5" s="224">
        <v>0</v>
      </c>
      <c r="F5" s="224">
        <v>85000</v>
      </c>
      <c r="G5" s="227">
        <v>2.1343000000000001</v>
      </c>
      <c r="H5" s="224">
        <v>850000</v>
      </c>
      <c r="I5" s="224">
        <v>0</v>
      </c>
      <c r="J5" s="226" t="s">
        <v>267</v>
      </c>
      <c r="K5" s="235" t="s">
        <v>268</v>
      </c>
    </row>
    <row r="6" spans="1:11">
      <c r="A6" s="231"/>
      <c r="B6" s="232" t="s">
        <v>38</v>
      </c>
      <c r="C6" s="232"/>
      <c r="D6" s="232"/>
      <c r="E6" s="232"/>
      <c r="F6" s="232">
        <v>266500</v>
      </c>
      <c r="G6" s="232">
        <v>6.6916000000000002</v>
      </c>
      <c r="H6" s="232">
        <v>2665000</v>
      </c>
      <c r="I6" s="232">
        <v>0</v>
      </c>
      <c r="J6" s="232"/>
      <c r="K6" s="238"/>
    </row>
  </sheetData>
  <mergeCells count="1">
    <mergeCell ref="A1:H1"/>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E65"/>
  <sheetViews>
    <sheetView topLeftCell="A35" workbookViewId="0">
      <selection activeCell="A55" sqref="A55:E57"/>
    </sheetView>
  </sheetViews>
  <sheetFormatPr defaultRowHeight="12.75"/>
  <cols>
    <col min="1" max="1" width="27" customWidth="1"/>
    <col min="2" max="2" width="23.1640625" customWidth="1"/>
    <col min="3" max="3" width="19.33203125" customWidth="1"/>
    <col min="4" max="4" width="26.6640625" customWidth="1"/>
    <col min="5" max="5" width="23.33203125" customWidth="1"/>
  </cols>
  <sheetData>
    <row r="1" spans="1:5">
      <c r="A1" s="239" t="s">
        <v>142</v>
      </c>
      <c r="B1" s="239"/>
      <c r="C1" s="239"/>
      <c r="D1" s="239"/>
      <c r="E1" s="239"/>
    </row>
    <row r="2" spans="1:5">
      <c r="A2" s="239"/>
      <c r="B2" s="239"/>
      <c r="C2" s="239"/>
      <c r="D2" s="239"/>
      <c r="E2" s="239"/>
    </row>
    <row r="3" spans="1:5" ht="15.75">
      <c r="A3" s="126" t="s">
        <v>269</v>
      </c>
      <c r="B3" s="126"/>
      <c r="C3" s="126"/>
      <c r="D3" s="126"/>
      <c r="E3" s="126"/>
    </row>
    <row r="4" spans="1:5" ht="16.5" thickBot="1">
      <c r="A4" s="126" t="s">
        <v>270</v>
      </c>
      <c r="B4" s="126"/>
      <c r="C4" s="126"/>
      <c r="D4" s="126"/>
      <c r="E4" s="126"/>
    </row>
    <row r="5" spans="1:5">
      <c r="A5" s="243" t="s">
        <v>271</v>
      </c>
      <c r="B5" s="244" t="s">
        <v>272</v>
      </c>
      <c r="C5" s="244" t="s">
        <v>273</v>
      </c>
      <c r="D5" s="244" t="s">
        <v>274</v>
      </c>
      <c r="E5" s="248" t="s">
        <v>275</v>
      </c>
    </row>
    <row r="6" spans="1:5">
      <c r="A6" s="252" t="s">
        <v>276</v>
      </c>
      <c r="B6" s="253"/>
      <c r="C6" s="253"/>
      <c r="D6" s="253" t="s">
        <v>276</v>
      </c>
      <c r="E6" s="254"/>
    </row>
    <row r="7" spans="1:5">
      <c r="A7" s="255">
        <v>1</v>
      </c>
      <c r="B7" s="256">
        <v>2</v>
      </c>
      <c r="C7" s="256">
        <v>3</v>
      </c>
      <c r="D7" s="256">
        <v>4</v>
      </c>
      <c r="E7" s="257">
        <v>5</v>
      </c>
    </row>
    <row r="8" spans="1:5">
      <c r="A8" s="242" t="s">
        <v>277</v>
      </c>
      <c r="B8" s="240">
        <v>83</v>
      </c>
      <c r="C8" s="241">
        <v>76.849999999999994</v>
      </c>
      <c r="D8" s="241">
        <v>383400</v>
      </c>
      <c r="E8" s="250">
        <v>0.96</v>
      </c>
    </row>
    <row r="9" spans="1:5">
      <c r="A9" s="242" t="s">
        <v>278</v>
      </c>
      <c r="B9" s="240">
        <v>9</v>
      </c>
      <c r="C9" s="241">
        <v>8.33</v>
      </c>
      <c r="D9" s="241">
        <v>72000</v>
      </c>
      <c r="E9" s="250">
        <v>0.18</v>
      </c>
    </row>
    <row r="10" spans="1:5">
      <c r="A10" s="242" t="s">
        <v>279</v>
      </c>
      <c r="B10" s="240">
        <v>5</v>
      </c>
      <c r="C10" s="241">
        <v>4.63</v>
      </c>
      <c r="D10" s="241">
        <v>95000</v>
      </c>
      <c r="E10" s="250">
        <v>0.24</v>
      </c>
    </row>
    <row r="11" spans="1:5">
      <c r="A11" s="242" t="s">
        <v>280</v>
      </c>
      <c r="B11" s="240">
        <v>0</v>
      </c>
      <c r="C11" s="241">
        <v>0</v>
      </c>
      <c r="D11" s="241">
        <v>0</v>
      </c>
      <c r="E11" s="250">
        <v>0</v>
      </c>
    </row>
    <row r="12" spans="1:5">
      <c r="A12" s="242" t="s">
        <v>281</v>
      </c>
      <c r="B12" s="240">
        <v>0</v>
      </c>
      <c r="C12" s="241">
        <v>0</v>
      </c>
      <c r="D12" s="241">
        <v>0</v>
      </c>
      <c r="E12" s="250">
        <v>0</v>
      </c>
    </row>
    <row r="13" spans="1:5">
      <c r="A13" s="242" t="s">
        <v>282</v>
      </c>
      <c r="B13" s="240">
        <v>0</v>
      </c>
      <c r="C13" s="241">
        <v>0</v>
      </c>
      <c r="D13" s="241">
        <v>0</v>
      </c>
      <c r="E13" s="250">
        <v>0</v>
      </c>
    </row>
    <row r="14" spans="1:5">
      <c r="A14" s="242" t="s">
        <v>283</v>
      </c>
      <c r="B14" s="240">
        <v>3</v>
      </c>
      <c r="C14" s="241">
        <v>2.78</v>
      </c>
      <c r="D14" s="241">
        <v>300000</v>
      </c>
      <c r="E14" s="250">
        <v>0.75</v>
      </c>
    </row>
    <row r="15" spans="1:5">
      <c r="A15" s="242" t="s">
        <v>284</v>
      </c>
      <c r="B15" s="240">
        <v>8</v>
      </c>
      <c r="C15" s="241">
        <v>7.41</v>
      </c>
      <c r="D15" s="241">
        <v>38975450</v>
      </c>
      <c r="E15" s="250">
        <v>97.86</v>
      </c>
    </row>
    <row r="16" spans="1:5" ht="13.5" thickBot="1">
      <c r="A16" s="245" t="s">
        <v>285</v>
      </c>
      <c r="B16" s="246">
        <v>108</v>
      </c>
      <c r="C16" s="247">
        <v>100</v>
      </c>
      <c r="D16" s="247">
        <v>39825850</v>
      </c>
      <c r="E16" s="251">
        <v>100</v>
      </c>
    </row>
    <row r="20" spans="1:5" ht="13.5" thickBot="1"/>
    <row r="21" spans="1:5">
      <c r="A21" s="258" t="s">
        <v>286</v>
      </c>
      <c r="B21" s="259"/>
      <c r="C21" s="259"/>
      <c r="D21" s="259"/>
      <c r="E21" s="260"/>
    </row>
    <row r="22" spans="1:5">
      <c r="A22" s="255" t="s">
        <v>287</v>
      </c>
      <c r="B22" s="256" t="s">
        <v>272</v>
      </c>
      <c r="C22" s="256" t="s">
        <v>273</v>
      </c>
      <c r="D22" s="256" t="s">
        <v>288</v>
      </c>
      <c r="E22" s="257" t="s">
        <v>289</v>
      </c>
    </row>
    <row r="23" spans="1:5">
      <c r="A23" s="252">
        <v>1</v>
      </c>
      <c r="B23" s="253">
        <v>2</v>
      </c>
      <c r="C23" s="253">
        <v>3</v>
      </c>
      <c r="D23" s="253">
        <v>4</v>
      </c>
      <c r="E23" s="254">
        <v>5</v>
      </c>
    </row>
    <row r="24" spans="1:5">
      <c r="A24" s="242" t="s">
        <v>290</v>
      </c>
      <c r="B24" s="240">
        <v>83</v>
      </c>
      <c r="C24" s="241">
        <v>76.849999999999994</v>
      </c>
      <c r="D24" s="241">
        <v>38340</v>
      </c>
      <c r="E24" s="250">
        <v>0.96</v>
      </c>
    </row>
    <row r="25" spans="1:5">
      <c r="A25" s="242" t="s">
        <v>291</v>
      </c>
      <c r="B25" s="240">
        <v>9</v>
      </c>
      <c r="C25" s="241">
        <v>8.33</v>
      </c>
      <c r="D25" s="241">
        <v>7200</v>
      </c>
      <c r="E25" s="250">
        <v>0.18</v>
      </c>
    </row>
    <row r="26" spans="1:5">
      <c r="A26" s="242" t="s">
        <v>292</v>
      </c>
      <c r="B26" s="240">
        <v>5</v>
      </c>
      <c r="C26" s="241">
        <v>4.63</v>
      </c>
      <c r="D26" s="241">
        <v>9500</v>
      </c>
      <c r="E26" s="250">
        <v>0.24</v>
      </c>
    </row>
    <row r="27" spans="1:5">
      <c r="A27" s="242" t="s">
        <v>293</v>
      </c>
      <c r="B27" s="240">
        <v>0</v>
      </c>
      <c r="C27" s="241">
        <v>0</v>
      </c>
      <c r="D27" s="241">
        <v>0</v>
      </c>
      <c r="E27" s="250">
        <v>0</v>
      </c>
    </row>
    <row r="28" spans="1:5">
      <c r="A28" s="242" t="s">
        <v>294</v>
      </c>
      <c r="B28" s="240">
        <v>0</v>
      </c>
      <c r="C28" s="241">
        <v>0</v>
      </c>
      <c r="D28" s="241">
        <v>0</v>
      </c>
      <c r="E28" s="250">
        <v>0</v>
      </c>
    </row>
    <row r="29" spans="1:5">
      <c r="A29" s="242" t="s">
        <v>295</v>
      </c>
      <c r="B29" s="240">
        <v>0</v>
      </c>
      <c r="C29" s="241">
        <v>0</v>
      </c>
      <c r="D29" s="241">
        <v>0</v>
      </c>
      <c r="E29" s="250">
        <v>0</v>
      </c>
    </row>
    <row r="30" spans="1:5">
      <c r="A30" s="242" t="s">
        <v>296</v>
      </c>
      <c r="B30" s="240">
        <v>3</v>
      </c>
      <c r="C30" s="241">
        <v>2.78</v>
      </c>
      <c r="D30" s="241">
        <v>30000</v>
      </c>
      <c r="E30" s="250">
        <v>0.75</v>
      </c>
    </row>
    <row r="31" spans="1:5">
      <c r="A31" s="242" t="s">
        <v>297</v>
      </c>
      <c r="B31" s="240">
        <v>8</v>
      </c>
      <c r="C31" s="241">
        <v>7.41</v>
      </c>
      <c r="D31" s="241">
        <v>3897545</v>
      </c>
      <c r="E31" s="250">
        <v>97.86</v>
      </c>
    </row>
    <row r="32" spans="1:5" ht="13.5" thickBot="1">
      <c r="A32" s="245" t="s">
        <v>285</v>
      </c>
      <c r="B32" s="246">
        <v>108</v>
      </c>
      <c r="C32" s="247">
        <v>100</v>
      </c>
      <c r="D32" s="247">
        <v>3982585</v>
      </c>
      <c r="E32" s="251">
        <v>100</v>
      </c>
    </row>
    <row r="36" spans="1:5" ht="13.5" thickBot="1"/>
    <row r="37" spans="1:5">
      <c r="A37" s="258" t="s">
        <v>298</v>
      </c>
      <c r="B37" s="259"/>
      <c r="C37" s="259"/>
      <c r="D37" s="259"/>
      <c r="E37" s="260"/>
    </row>
    <row r="38" spans="1:5">
      <c r="A38" s="255" t="s">
        <v>271</v>
      </c>
      <c r="B38" s="256" t="s">
        <v>272</v>
      </c>
      <c r="C38" s="256" t="s">
        <v>273</v>
      </c>
      <c r="D38" s="256" t="s">
        <v>274</v>
      </c>
      <c r="E38" s="257" t="s">
        <v>275</v>
      </c>
    </row>
    <row r="39" spans="1:5">
      <c r="A39" s="252" t="s">
        <v>276</v>
      </c>
      <c r="B39" s="253"/>
      <c r="C39" s="253"/>
      <c r="D39" s="253" t="s">
        <v>276</v>
      </c>
      <c r="E39" s="254"/>
    </row>
    <row r="40" spans="1:5">
      <c r="A40" s="242">
        <v>1</v>
      </c>
      <c r="B40" s="240">
        <v>2</v>
      </c>
      <c r="C40" s="240">
        <v>3</v>
      </c>
      <c r="D40" s="240">
        <v>4</v>
      </c>
      <c r="E40" s="249">
        <v>5</v>
      </c>
    </row>
    <row r="41" spans="1:5">
      <c r="A41" s="242" t="s">
        <v>277</v>
      </c>
      <c r="B41" s="240">
        <v>83</v>
      </c>
      <c r="C41" s="241">
        <v>76.849999999999994</v>
      </c>
      <c r="D41" s="241">
        <v>383400</v>
      </c>
      <c r="E41" s="250">
        <v>0.96</v>
      </c>
    </row>
    <row r="42" spans="1:5">
      <c r="A42" s="242" t="s">
        <v>278</v>
      </c>
      <c r="B42" s="240">
        <v>9</v>
      </c>
      <c r="C42" s="241">
        <v>8.33</v>
      </c>
      <c r="D42" s="241">
        <v>72000</v>
      </c>
      <c r="E42" s="250">
        <v>0.18</v>
      </c>
    </row>
    <row r="43" spans="1:5">
      <c r="A43" s="242" t="s">
        <v>279</v>
      </c>
      <c r="B43" s="240">
        <v>5</v>
      </c>
      <c r="C43" s="241">
        <v>4.63</v>
      </c>
      <c r="D43" s="241">
        <v>95000</v>
      </c>
      <c r="E43" s="250">
        <v>0.24</v>
      </c>
    </row>
    <row r="44" spans="1:5">
      <c r="A44" s="242" t="s">
        <v>280</v>
      </c>
      <c r="B44" s="240">
        <v>0</v>
      </c>
      <c r="C44" s="241">
        <v>0</v>
      </c>
      <c r="D44" s="241">
        <v>0</v>
      </c>
      <c r="E44" s="250">
        <v>0</v>
      </c>
    </row>
    <row r="45" spans="1:5">
      <c r="A45" s="242" t="s">
        <v>281</v>
      </c>
      <c r="B45" s="240">
        <v>0</v>
      </c>
      <c r="C45" s="241">
        <v>0</v>
      </c>
      <c r="D45" s="241">
        <v>0</v>
      </c>
      <c r="E45" s="250">
        <v>0</v>
      </c>
    </row>
    <row r="46" spans="1:5">
      <c r="A46" s="242" t="s">
        <v>282</v>
      </c>
      <c r="B46" s="240">
        <v>0</v>
      </c>
      <c r="C46" s="241">
        <v>0</v>
      </c>
      <c r="D46" s="241">
        <v>0</v>
      </c>
      <c r="E46" s="250">
        <v>0</v>
      </c>
    </row>
    <row r="47" spans="1:5">
      <c r="A47" s="242" t="s">
        <v>283</v>
      </c>
      <c r="B47" s="240">
        <v>3</v>
      </c>
      <c r="C47" s="241">
        <v>2.78</v>
      </c>
      <c r="D47" s="241">
        <v>300000</v>
      </c>
      <c r="E47" s="250">
        <v>0.75</v>
      </c>
    </row>
    <row r="48" spans="1:5">
      <c r="A48" s="242" t="s">
        <v>284</v>
      </c>
      <c r="B48" s="240">
        <v>8</v>
      </c>
      <c r="C48" s="241">
        <v>7.41</v>
      </c>
      <c r="D48" s="241">
        <v>38975450</v>
      </c>
      <c r="E48" s="250">
        <v>97.86</v>
      </c>
    </row>
    <row r="49" spans="1:5" ht="13.5" thickBot="1">
      <c r="A49" s="245" t="s">
        <v>285</v>
      </c>
      <c r="B49" s="246">
        <v>108</v>
      </c>
      <c r="C49" s="247">
        <v>100</v>
      </c>
      <c r="D49" s="247">
        <v>39825850</v>
      </c>
      <c r="E49" s="251">
        <v>100</v>
      </c>
    </row>
    <row r="53" spans="1:5" ht="13.5" thickBot="1"/>
    <row r="54" spans="1:5">
      <c r="A54" s="258" t="s">
        <v>299</v>
      </c>
      <c r="B54" s="259"/>
      <c r="C54" s="259"/>
      <c r="D54" s="259"/>
      <c r="E54" s="260"/>
    </row>
    <row r="55" spans="1:5">
      <c r="A55" s="255" t="s">
        <v>287</v>
      </c>
      <c r="B55" s="256" t="s">
        <v>272</v>
      </c>
      <c r="C55" s="256" t="s">
        <v>273</v>
      </c>
      <c r="D55" s="256" t="s">
        <v>300</v>
      </c>
      <c r="E55" s="257" t="s">
        <v>301</v>
      </c>
    </row>
    <row r="56" spans="1:5">
      <c r="A56" s="252">
        <v>1</v>
      </c>
      <c r="B56" s="253">
        <v>2</v>
      </c>
      <c r="C56" s="253">
        <v>3</v>
      </c>
      <c r="D56" s="253">
        <v>4</v>
      </c>
      <c r="E56" s="254">
        <v>5</v>
      </c>
    </row>
    <row r="57" spans="1:5">
      <c r="A57" s="242" t="s">
        <v>290</v>
      </c>
      <c r="B57" s="240">
        <v>83</v>
      </c>
      <c r="C57" s="241">
        <v>76.849999999999994</v>
      </c>
      <c r="D57" s="241">
        <v>38340</v>
      </c>
      <c r="E57" s="250">
        <v>0.96</v>
      </c>
    </row>
    <row r="58" spans="1:5">
      <c r="A58" s="242" t="s">
        <v>291</v>
      </c>
      <c r="B58" s="240">
        <v>9</v>
      </c>
      <c r="C58" s="241">
        <v>8.33</v>
      </c>
      <c r="D58" s="241">
        <v>7200</v>
      </c>
      <c r="E58" s="250">
        <v>0.18</v>
      </c>
    </row>
    <row r="59" spans="1:5">
      <c r="A59" s="242" t="s">
        <v>292</v>
      </c>
      <c r="B59" s="240">
        <v>5</v>
      </c>
      <c r="C59" s="241">
        <v>4.63</v>
      </c>
      <c r="D59" s="241">
        <v>9500</v>
      </c>
      <c r="E59" s="250">
        <v>0.24</v>
      </c>
    </row>
    <row r="60" spans="1:5">
      <c r="A60" s="242" t="s">
        <v>293</v>
      </c>
      <c r="B60" s="240">
        <v>0</v>
      </c>
      <c r="C60" s="241">
        <v>0</v>
      </c>
      <c r="D60" s="241">
        <v>0</v>
      </c>
      <c r="E60" s="250">
        <v>0</v>
      </c>
    </row>
    <row r="61" spans="1:5">
      <c r="A61" s="242" t="s">
        <v>294</v>
      </c>
      <c r="B61" s="240">
        <v>0</v>
      </c>
      <c r="C61" s="241">
        <v>0</v>
      </c>
      <c r="D61" s="241">
        <v>0</v>
      </c>
      <c r="E61" s="250">
        <v>0</v>
      </c>
    </row>
    <row r="62" spans="1:5">
      <c r="A62" s="242" t="s">
        <v>295</v>
      </c>
      <c r="B62" s="240">
        <v>0</v>
      </c>
      <c r="C62" s="241">
        <v>0</v>
      </c>
      <c r="D62" s="241">
        <v>0</v>
      </c>
      <c r="E62" s="250">
        <v>0</v>
      </c>
    </row>
    <row r="63" spans="1:5">
      <c r="A63" s="242" t="s">
        <v>296</v>
      </c>
      <c r="B63" s="240">
        <v>3</v>
      </c>
      <c r="C63" s="241">
        <v>2.78</v>
      </c>
      <c r="D63" s="241">
        <v>30000</v>
      </c>
      <c r="E63" s="250">
        <v>0.75</v>
      </c>
    </row>
    <row r="64" spans="1:5">
      <c r="A64" s="242" t="s">
        <v>297</v>
      </c>
      <c r="B64" s="240">
        <v>8</v>
      </c>
      <c r="C64" s="241">
        <v>7.41</v>
      </c>
      <c r="D64" s="241">
        <v>3897545</v>
      </c>
      <c r="E64" s="250">
        <v>97.86</v>
      </c>
    </row>
    <row r="65" spans="1:5" ht="13.5" thickBot="1">
      <c r="A65" s="245" t="s">
        <v>285</v>
      </c>
      <c r="B65" s="246">
        <v>108</v>
      </c>
      <c r="C65" s="247">
        <v>100</v>
      </c>
      <c r="D65" s="247">
        <v>3982585</v>
      </c>
      <c r="E65" s="251">
        <v>100</v>
      </c>
    </row>
  </sheetData>
  <mergeCells count="6">
    <mergeCell ref="A1:E2"/>
    <mergeCell ref="A3:E3"/>
    <mergeCell ref="A4:E4"/>
    <mergeCell ref="A21:E21"/>
    <mergeCell ref="A37:E37"/>
    <mergeCell ref="A54:E54"/>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1"/>
  <sheetViews>
    <sheetView workbookViewId="0">
      <selection activeCell="A11" sqref="A11:XFD11"/>
    </sheetView>
  </sheetViews>
  <sheetFormatPr defaultRowHeight="12.75"/>
  <cols>
    <col min="1" max="1" width="10.33203125" customWidth="1"/>
    <col min="2" max="2" width="29.5" customWidth="1"/>
    <col min="3" max="9" width="12.83203125" customWidth="1"/>
    <col min="10" max="11" width="15.83203125" customWidth="1"/>
    <col min="12" max="19" width="12.83203125" customWidth="1"/>
  </cols>
  <sheetData>
    <row r="1" spans="1:19" ht="18.75" customHeight="1">
      <c r="A1" s="69" t="s">
        <v>39</v>
      </c>
      <c r="B1" s="69"/>
      <c r="C1" s="69"/>
      <c r="D1" s="69"/>
      <c r="E1" s="69"/>
      <c r="F1" s="69"/>
      <c r="G1" s="69"/>
      <c r="H1" s="69"/>
      <c r="I1" s="69"/>
      <c r="J1" s="69"/>
      <c r="K1" s="69"/>
      <c r="L1" s="69"/>
      <c r="M1" s="69"/>
      <c r="N1" s="69"/>
      <c r="O1" s="69"/>
      <c r="P1" s="69"/>
      <c r="Q1" s="69"/>
      <c r="R1" s="69"/>
      <c r="S1" s="69"/>
    </row>
    <row r="2" spans="1:19" ht="35.25" customHeight="1">
      <c r="A2" s="59" t="s">
        <v>66</v>
      </c>
      <c r="B2" s="59" t="s">
        <v>65</v>
      </c>
      <c r="C2" s="59" t="s">
        <v>64</v>
      </c>
      <c r="D2" s="59" t="s">
        <v>63</v>
      </c>
      <c r="E2" s="59" t="s">
        <v>62</v>
      </c>
      <c r="F2" s="59" t="s">
        <v>61</v>
      </c>
      <c r="G2" s="59" t="s">
        <v>46</v>
      </c>
      <c r="H2" s="59" t="s">
        <v>60</v>
      </c>
      <c r="I2" s="62" t="s">
        <v>59</v>
      </c>
      <c r="J2" s="71"/>
      <c r="K2" s="71"/>
      <c r="L2" s="63"/>
      <c r="M2" s="59" t="s">
        <v>58</v>
      </c>
      <c r="N2" s="59" t="s">
        <v>50</v>
      </c>
      <c r="O2" s="62" t="s">
        <v>57</v>
      </c>
      <c r="P2" s="63"/>
      <c r="Q2" s="62" t="s">
        <v>56</v>
      </c>
      <c r="R2" s="65"/>
      <c r="S2" s="59" t="s">
        <v>55</v>
      </c>
    </row>
    <row r="3" spans="1:19" ht="15.95" customHeight="1">
      <c r="A3" s="70"/>
      <c r="B3" s="68"/>
      <c r="C3" s="70"/>
      <c r="D3" s="68"/>
      <c r="E3" s="70"/>
      <c r="F3" s="70"/>
      <c r="G3" s="68"/>
      <c r="H3" s="68"/>
      <c r="I3" s="62" t="s">
        <v>26</v>
      </c>
      <c r="J3" s="64"/>
      <c r="K3" s="65"/>
      <c r="L3" s="59" t="s">
        <v>69</v>
      </c>
      <c r="M3" s="70"/>
      <c r="N3" s="68"/>
      <c r="O3" s="59" t="s">
        <v>27</v>
      </c>
      <c r="P3" s="59" t="s">
        <v>70</v>
      </c>
      <c r="Q3" s="59" t="s">
        <v>27</v>
      </c>
      <c r="R3" s="59" t="s">
        <v>70</v>
      </c>
      <c r="S3" s="68"/>
    </row>
    <row r="4" spans="1:19" ht="99" customHeight="1">
      <c r="A4" s="61"/>
      <c r="B4" s="60"/>
      <c r="C4" s="61"/>
      <c r="D4" s="60"/>
      <c r="E4" s="61"/>
      <c r="F4" s="61"/>
      <c r="G4" s="60"/>
      <c r="H4" s="60"/>
      <c r="I4" s="11" t="s">
        <v>71</v>
      </c>
      <c r="J4" s="11" t="s">
        <v>68</v>
      </c>
      <c r="K4" s="11" t="s">
        <v>38</v>
      </c>
      <c r="L4" s="60"/>
      <c r="M4" s="61"/>
      <c r="N4" s="60"/>
      <c r="O4" s="61"/>
      <c r="P4" s="60"/>
      <c r="Q4" s="61"/>
      <c r="R4" s="60"/>
      <c r="S4" s="60"/>
    </row>
    <row r="5" spans="1:19" s="16" customFormat="1" ht="29.25" customHeight="1">
      <c r="A5" s="13" t="s">
        <v>40</v>
      </c>
      <c r="B5" s="15" t="s">
        <v>41</v>
      </c>
      <c r="C5" s="13" t="s">
        <v>42</v>
      </c>
      <c r="D5" s="15" t="s">
        <v>43</v>
      </c>
      <c r="E5" s="13" t="s">
        <v>44</v>
      </c>
      <c r="F5" s="13" t="s">
        <v>45</v>
      </c>
      <c r="G5" s="15" t="s">
        <v>67</v>
      </c>
      <c r="H5" s="15" t="s">
        <v>47</v>
      </c>
      <c r="I5" s="62" t="s">
        <v>48</v>
      </c>
      <c r="J5" s="64"/>
      <c r="K5" s="64"/>
      <c r="L5" s="65"/>
      <c r="M5" s="13" t="s">
        <v>49</v>
      </c>
      <c r="N5" s="15" t="s">
        <v>51</v>
      </c>
      <c r="O5" s="66" t="s">
        <v>52</v>
      </c>
      <c r="P5" s="67"/>
      <c r="Q5" s="66" t="s">
        <v>53</v>
      </c>
      <c r="R5" s="67"/>
      <c r="S5" s="15" t="s">
        <v>54</v>
      </c>
    </row>
    <row r="6" spans="1:19" s="145" customFormat="1" ht="20.25" customHeight="1">
      <c r="A6" s="136" t="s">
        <v>28</v>
      </c>
      <c r="B6" s="137" t="s">
        <v>29</v>
      </c>
      <c r="C6" s="138">
        <v>2</v>
      </c>
      <c r="D6" s="139">
        <v>2915950</v>
      </c>
      <c r="E6" s="139">
        <v>0</v>
      </c>
      <c r="F6" s="138"/>
      <c r="G6" s="139">
        <f>SUM(D6:F6)</f>
        <v>2915950</v>
      </c>
      <c r="H6" s="140">
        <f>(G6/(G11-G9))*100</f>
        <v>73.217520781100717</v>
      </c>
      <c r="I6" s="139">
        <v>2915950</v>
      </c>
      <c r="J6" s="140"/>
      <c r="K6" s="140">
        <f>(I6+J6)</f>
        <v>2915950</v>
      </c>
      <c r="L6" s="140">
        <f>(K6/K11)*100</f>
        <v>73.217520781100717</v>
      </c>
      <c r="M6" s="139">
        <v>0</v>
      </c>
      <c r="N6" s="141">
        <f>(G6+M6)/(G11+M11-G9)*100</f>
        <v>73.217520781100717</v>
      </c>
      <c r="O6" s="142">
        <v>0</v>
      </c>
      <c r="P6" s="143"/>
      <c r="Q6" s="142">
        <v>0</v>
      </c>
      <c r="R6" s="143"/>
      <c r="S6" s="144">
        <v>2915950</v>
      </c>
    </row>
    <row r="7" spans="1:19" s="145" customFormat="1" ht="18" customHeight="1">
      <c r="A7" s="136" t="s">
        <v>30</v>
      </c>
      <c r="B7" s="137" t="s">
        <v>31</v>
      </c>
      <c r="C7" s="138">
        <v>106</v>
      </c>
      <c r="D7" s="139">
        <v>1066635</v>
      </c>
      <c r="E7" s="139">
        <v>0</v>
      </c>
      <c r="F7" s="138"/>
      <c r="G7" s="139">
        <f>SUM(D7:F7)</f>
        <v>1066635</v>
      </c>
      <c r="H7" s="140">
        <f>(G7/(G11-G9))*100</f>
        <v>26.782479218899287</v>
      </c>
      <c r="I7" s="139">
        <v>1066635</v>
      </c>
      <c r="J7" s="140"/>
      <c r="K7" s="140">
        <f>(I7+J7)</f>
        <v>1066635</v>
      </c>
      <c r="L7" s="140">
        <f>(K7/K11)*100</f>
        <v>26.782479218899287</v>
      </c>
      <c r="M7" s="139">
        <v>0</v>
      </c>
      <c r="N7" s="141">
        <f>(G7+M7)/(G11+M11-G9)*100</f>
        <v>26.782479218899287</v>
      </c>
      <c r="O7" s="142">
        <v>0</v>
      </c>
      <c r="P7" s="146"/>
      <c r="Q7" s="142">
        <v>0</v>
      </c>
      <c r="R7" s="143"/>
      <c r="S7" s="147">
        <v>501100</v>
      </c>
    </row>
    <row r="8" spans="1:19" ht="18.75" customHeight="1">
      <c r="A8" s="14" t="s">
        <v>32</v>
      </c>
      <c r="B8" s="12" t="s">
        <v>33</v>
      </c>
      <c r="C8" s="22"/>
      <c r="D8" s="22"/>
      <c r="E8" s="22"/>
      <c r="F8" s="22"/>
      <c r="G8" s="22">
        <f>SUM(D8:F8)</f>
        <v>0</v>
      </c>
      <c r="H8" s="22"/>
      <c r="I8" s="22"/>
      <c r="J8" s="22"/>
      <c r="K8" s="22"/>
      <c r="L8" s="22"/>
      <c r="M8" s="22"/>
      <c r="N8" s="21"/>
      <c r="O8" s="23"/>
      <c r="P8" s="23"/>
      <c r="Q8" s="27"/>
      <c r="R8" s="27"/>
      <c r="S8" s="24"/>
    </row>
    <row r="9" spans="1:19" s="145" customFormat="1" ht="17.25" customHeight="1">
      <c r="A9" s="136" t="s">
        <v>34</v>
      </c>
      <c r="B9" s="137" t="s">
        <v>35</v>
      </c>
      <c r="C9" s="138">
        <v>0</v>
      </c>
      <c r="D9" s="139"/>
      <c r="E9" s="139"/>
      <c r="F9" s="139">
        <v>0</v>
      </c>
      <c r="G9" s="139">
        <f>SUM(D9:F9)</f>
        <v>0</v>
      </c>
      <c r="H9" s="138"/>
      <c r="I9" s="139">
        <v>0</v>
      </c>
      <c r="J9" s="140"/>
      <c r="K9" s="139">
        <f>(I9+J9)</f>
        <v>0</v>
      </c>
      <c r="L9" s="140">
        <f>(K9/K11)*100</f>
        <v>0</v>
      </c>
      <c r="M9" s="138"/>
      <c r="N9" s="141"/>
      <c r="O9" s="142">
        <v>0</v>
      </c>
      <c r="P9" s="146"/>
      <c r="Q9" s="142">
        <v>0</v>
      </c>
      <c r="R9" s="143"/>
      <c r="S9" s="147">
        <v>0</v>
      </c>
    </row>
    <row r="10" spans="1:19" s="145" customFormat="1" ht="20.25" customHeight="1">
      <c r="A10" s="136" t="s">
        <v>36</v>
      </c>
      <c r="B10" s="137" t="s">
        <v>37</v>
      </c>
      <c r="C10" s="138">
        <v>0</v>
      </c>
      <c r="D10" s="148">
        <v>0</v>
      </c>
      <c r="E10" s="139">
        <v>0</v>
      </c>
      <c r="F10" s="139"/>
      <c r="G10" s="139">
        <f>SUM(D10:F10)</f>
        <v>0</v>
      </c>
      <c r="H10" s="140">
        <f>(G10/(G11-G9))*100</f>
        <v>0</v>
      </c>
      <c r="I10" s="148">
        <v>0</v>
      </c>
      <c r="J10" s="140"/>
      <c r="K10" s="139">
        <f>(I10+J10)</f>
        <v>0</v>
      </c>
      <c r="L10" s="140">
        <f>(K10/K11)*100</f>
        <v>0</v>
      </c>
      <c r="M10" s="138">
        <v>0</v>
      </c>
      <c r="N10" s="141">
        <f>(G10+M10)/(G11+M11-G9)*100</f>
        <v>0</v>
      </c>
      <c r="O10" s="146">
        <v>0</v>
      </c>
      <c r="P10" s="146"/>
      <c r="Q10" s="146">
        <v>0</v>
      </c>
      <c r="R10" s="143"/>
      <c r="S10" s="147">
        <v>0</v>
      </c>
    </row>
    <row r="11" spans="1:19" s="157" customFormat="1" ht="18" customHeight="1">
      <c r="A11" s="149"/>
      <c r="B11" s="149" t="s">
        <v>38</v>
      </c>
      <c r="C11" s="150">
        <f>SUM(C6:C10)</f>
        <v>108</v>
      </c>
      <c r="D11" s="151">
        <f>SUM(D6:D10)</f>
        <v>3982585</v>
      </c>
      <c r="E11" s="151">
        <f>SUM(E6:E10)</f>
        <v>0</v>
      </c>
      <c r="F11" s="150">
        <f>SUM(F6:F10)</f>
        <v>0</v>
      </c>
      <c r="G11" s="151">
        <f>SUM(G6:G10)</f>
        <v>3982585</v>
      </c>
      <c r="H11" s="152">
        <f>SUM(H6:H10)</f>
        <v>100</v>
      </c>
      <c r="I11" s="151">
        <f>SUM(I6:I10)</f>
        <v>3982585</v>
      </c>
      <c r="J11" s="152">
        <f>SUM(J6:J10)</f>
        <v>0</v>
      </c>
      <c r="K11" s="152">
        <f>SUM(K6:K10)</f>
        <v>3982585</v>
      </c>
      <c r="L11" s="152">
        <f>SUM(L6:L10)</f>
        <v>100</v>
      </c>
      <c r="M11" s="151">
        <f>SUM(M6:M10)</f>
        <v>0</v>
      </c>
      <c r="N11" s="153">
        <f>SUM(N6:N10)</f>
        <v>100</v>
      </c>
      <c r="O11" s="154">
        <f>SUM(O6:O10)</f>
        <v>0</v>
      </c>
      <c r="P11" s="155">
        <f>SUM(P6:P10)</f>
        <v>0</v>
      </c>
      <c r="Q11" s="154">
        <f>SUM(Q6:Q10)</f>
        <v>0</v>
      </c>
      <c r="R11" s="155">
        <f>SUM(R6:R10)</f>
        <v>0</v>
      </c>
      <c r="S11" s="156">
        <f>SUM(S6:S10)</f>
        <v>3417050</v>
      </c>
    </row>
  </sheetData>
  <mergeCells count="24">
    <mergeCell ref="A1:S1"/>
    <mergeCell ref="A2:A4"/>
    <mergeCell ref="B2:B4"/>
    <mergeCell ref="C2:C4"/>
    <mergeCell ref="D2:D4"/>
    <mergeCell ref="E2:E4"/>
    <mergeCell ref="F2:F4"/>
    <mergeCell ref="Q2:R2"/>
    <mergeCell ref="S2:S4"/>
    <mergeCell ref="I3:K3"/>
    <mergeCell ref="L3:L4"/>
    <mergeCell ref="O3:O4"/>
    <mergeCell ref="G2:G4"/>
    <mergeCell ref="H2:H4"/>
    <mergeCell ref="I2:L2"/>
    <mergeCell ref="M2:M4"/>
    <mergeCell ref="P3:P4"/>
    <mergeCell ref="Q3:Q4"/>
    <mergeCell ref="R3:R4"/>
    <mergeCell ref="O2:P2"/>
    <mergeCell ref="I5:L5"/>
    <mergeCell ref="O5:P5"/>
    <mergeCell ref="Q5:R5"/>
    <mergeCell ref="N2:N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V33"/>
  <sheetViews>
    <sheetView workbookViewId="0">
      <selection activeCell="G6" sqref="G6:V21"/>
    </sheetView>
  </sheetViews>
  <sheetFormatPr defaultColWidth="9.33203125" defaultRowHeight="12"/>
  <cols>
    <col min="1" max="2" width="5.33203125" style="20" customWidth="1"/>
    <col min="3" max="3" width="40.83203125" style="10" customWidth="1"/>
    <col min="4" max="4" width="25" style="10" customWidth="1"/>
    <col min="5" max="5" width="16.5" style="25" customWidth="1"/>
    <col min="6" max="6" width="8.83203125" style="161" customWidth="1"/>
    <col min="7" max="10" width="15.83203125" style="161" customWidth="1"/>
    <col min="11" max="11" width="15.83203125" style="26" customWidth="1"/>
    <col min="12" max="14" width="15.83203125" style="161" customWidth="1"/>
    <col min="15" max="15" width="15.83203125" style="26" customWidth="1"/>
    <col min="16" max="16" width="15.83203125" style="161" customWidth="1"/>
    <col min="17" max="17" width="15.83203125" style="26" customWidth="1"/>
    <col min="18" max="18" width="15.83203125" style="161" customWidth="1"/>
    <col min="19" max="19" width="15.83203125" style="26" customWidth="1"/>
    <col min="20" max="20" width="15.83203125" style="161" customWidth="1"/>
    <col min="21" max="21" width="15.83203125" style="26" customWidth="1"/>
    <col min="22" max="22" width="15.83203125" style="161" customWidth="1"/>
    <col min="23" max="16384" width="9.33203125" style="20"/>
  </cols>
  <sheetData>
    <row r="1" spans="1:22" ht="21" customHeight="1">
      <c r="A1" s="79" t="s">
        <v>72</v>
      </c>
      <c r="B1" s="79"/>
      <c r="C1" s="79"/>
      <c r="D1" s="80"/>
      <c r="E1" s="79"/>
      <c r="F1" s="79"/>
      <c r="G1" s="79"/>
      <c r="H1" s="79"/>
      <c r="I1" s="79"/>
      <c r="J1" s="79"/>
      <c r="K1" s="79"/>
      <c r="L1" s="79"/>
      <c r="M1" s="79"/>
      <c r="N1" s="79"/>
      <c r="O1" s="79"/>
      <c r="P1" s="79"/>
      <c r="Q1" s="79"/>
      <c r="R1" s="79"/>
      <c r="S1" s="79"/>
      <c r="T1" s="79"/>
      <c r="U1" s="79"/>
      <c r="V1" s="79"/>
    </row>
    <row r="2" spans="1:22" ht="66" customHeight="1">
      <c r="A2" s="81"/>
      <c r="B2" s="82"/>
      <c r="C2" s="88" t="s">
        <v>77</v>
      </c>
      <c r="D2" s="78" t="s">
        <v>126</v>
      </c>
      <c r="E2" s="91" t="s">
        <v>78</v>
      </c>
      <c r="F2" s="158" t="s">
        <v>100</v>
      </c>
      <c r="G2" s="158" t="s">
        <v>63</v>
      </c>
      <c r="H2" s="158" t="s">
        <v>79</v>
      </c>
      <c r="I2" s="158" t="s">
        <v>80</v>
      </c>
      <c r="J2" s="158" t="s">
        <v>81</v>
      </c>
      <c r="K2" s="74" t="s">
        <v>86</v>
      </c>
      <c r="L2" s="72" t="s">
        <v>83</v>
      </c>
      <c r="M2" s="94"/>
      <c r="N2" s="94"/>
      <c r="O2" s="73"/>
      <c r="P2" s="158" t="s">
        <v>58</v>
      </c>
      <c r="Q2" s="74" t="s">
        <v>85</v>
      </c>
      <c r="R2" s="72" t="s">
        <v>57</v>
      </c>
      <c r="S2" s="73"/>
      <c r="T2" s="72" t="s">
        <v>56</v>
      </c>
      <c r="U2" s="73"/>
      <c r="V2" s="158" t="s">
        <v>84</v>
      </c>
    </row>
    <row r="3" spans="1:22" ht="27" customHeight="1">
      <c r="A3" s="83"/>
      <c r="B3" s="84"/>
      <c r="C3" s="89"/>
      <c r="D3" s="78"/>
      <c r="E3" s="92"/>
      <c r="F3" s="159"/>
      <c r="G3" s="159"/>
      <c r="H3" s="159"/>
      <c r="I3" s="159"/>
      <c r="J3" s="159"/>
      <c r="K3" s="95"/>
      <c r="L3" s="162" t="s">
        <v>26</v>
      </c>
      <c r="M3" s="163"/>
      <c r="N3" s="164"/>
      <c r="O3" s="74" t="s">
        <v>73</v>
      </c>
      <c r="P3" s="159"/>
      <c r="Q3" s="95"/>
      <c r="R3" s="158" t="s">
        <v>27</v>
      </c>
      <c r="S3" s="74" t="s">
        <v>70</v>
      </c>
      <c r="T3" s="158" t="s">
        <v>27</v>
      </c>
      <c r="U3" s="76" t="s">
        <v>76</v>
      </c>
      <c r="V3" s="159"/>
    </row>
    <row r="4" spans="1:22" ht="69" customHeight="1">
      <c r="A4" s="85"/>
      <c r="B4" s="86"/>
      <c r="C4" s="90"/>
      <c r="D4" s="78"/>
      <c r="E4" s="93"/>
      <c r="F4" s="160"/>
      <c r="G4" s="160"/>
      <c r="H4" s="160"/>
      <c r="I4" s="160"/>
      <c r="J4" s="160"/>
      <c r="K4" s="75"/>
      <c r="L4" s="165" t="s">
        <v>74</v>
      </c>
      <c r="M4" s="165" t="s">
        <v>75</v>
      </c>
      <c r="N4" s="165" t="s">
        <v>38</v>
      </c>
      <c r="O4" s="75"/>
      <c r="P4" s="160"/>
      <c r="Q4" s="75"/>
      <c r="R4" s="160"/>
      <c r="S4" s="75"/>
      <c r="T4" s="160"/>
      <c r="U4" s="77"/>
      <c r="V4" s="160"/>
    </row>
    <row r="5" spans="1:22" s="25" customFormat="1" ht="18.75" customHeight="1">
      <c r="A5" s="81"/>
      <c r="B5" s="82"/>
      <c r="C5" s="49" t="s">
        <v>40</v>
      </c>
      <c r="D5" s="49"/>
      <c r="E5" s="178" t="s">
        <v>41</v>
      </c>
      <c r="F5" s="179" t="s">
        <v>42</v>
      </c>
      <c r="G5" s="180" t="s">
        <v>43</v>
      </c>
      <c r="H5" s="179" t="s">
        <v>44</v>
      </c>
      <c r="I5" s="179" t="s">
        <v>45</v>
      </c>
      <c r="J5" s="180" t="s">
        <v>87</v>
      </c>
      <c r="K5" s="181" t="s">
        <v>47</v>
      </c>
      <c r="L5" s="66" t="s">
        <v>48</v>
      </c>
      <c r="M5" s="182"/>
      <c r="N5" s="182"/>
      <c r="O5" s="67"/>
      <c r="P5" s="179" t="s">
        <v>49</v>
      </c>
      <c r="Q5" s="181" t="s">
        <v>51</v>
      </c>
      <c r="R5" s="66" t="s">
        <v>52</v>
      </c>
      <c r="S5" s="67"/>
      <c r="T5" s="66" t="s">
        <v>53</v>
      </c>
      <c r="U5" s="67"/>
      <c r="V5" s="180" t="s">
        <v>54</v>
      </c>
    </row>
    <row r="6" spans="1:22" s="166" customFormat="1" ht="20.100000000000001" customHeight="1">
      <c r="A6" s="177">
        <v>1</v>
      </c>
      <c r="B6" s="170"/>
      <c r="C6" s="171" t="s">
        <v>144</v>
      </c>
      <c r="D6" s="171"/>
      <c r="E6" s="171"/>
      <c r="F6" s="172"/>
      <c r="G6" s="172"/>
      <c r="H6" s="172"/>
      <c r="I6" s="172"/>
      <c r="J6" s="172"/>
      <c r="K6" s="173"/>
      <c r="L6" s="172"/>
      <c r="M6" s="172"/>
      <c r="N6" s="172"/>
      <c r="O6" s="173"/>
      <c r="P6" s="172"/>
      <c r="Q6" s="173"/>
      <c r="R6" s="174"/>
      <c r="S6" s="175"/>
      <c r="T6" s="174"/>
      <c r="U6" s="175"/>
      <c r="V6" s="176"/>
    </row>
    <row r="7" spans="1:22" s="167" customFormat="1" ht="20.100000000000001" customHeight="1">
      <c r="A7" s="183"/>
      <c r="B7" s="184" t="s">
        <v>145</v>
      </c>
      <c r="C7" s="184" t="s">
        <v>146</v>
      </c>
      <c r="D7" s="184"/>
      <c r="E7" s="184"/>
      <c r="F7" s="185">
        <v>1</v>
      </c>
      <c r="G7" s="185">
        <f>SUM(G8:G8)</f>
        <v>2839950</v>
      </c>
      <c r="H7" s="185">
        <f>SUM(H8:H8)</f>
        <v>0</v>
      </c>
      <c r="I7" s="185">
        <f>SUM(I8:I8)</f>
        <v>0</v>
      </c>
      <c r="J7" s="185">
        <f>G7+H7+I7</f>
        <v>2839950</v>
      </c>
      <c r="K7" s="186">
        <f>(J7/('Table I'!G11-'Table I'!G9)*100)</f>
        <v>71.309212483851567</v>
      </c>
      <c r="L7" s="185">
        <f>SUM(L8:L8)</f>
        <v>2839950</v>
      </c>
      <c r="M7" s="185">
        <f>SUM(M8:M8)</f>
        <v>0</v>
      </c>
      <c r="N7" s="185">
        <f>L7+M7</f>
        <v>2839950</v>
      </c>
      <c r="O7" s="186">
        <f>(N7)/'Table I'!K11*100</f>
        <v>71.309212483851567</v>
      </c>
      <c r="P7" s="185">
        <f>SUM(P8:P8)</f>
        <v>0</v>
      </c>
      <c r="Q7" s="186">
        <f>(P7+J7)/(P21+'Table I'!G11-'Table I'!G9)*100</f>
        <v>71.309212483851567</v>
      </c>
      <c r="R7" s="185">
        <f>SUM(R8:R8)</f>
        <v>0</v>
      </c>
      <c r="S7" s="186">
        <f>(R7)/J7*100</f>
        <v>0</v>
      </c>
      <c r="T7" s="185">
        <f>SUM(T8:T8)</f>
        <v>0</v>
      </c>
      <c r="U7" s="186">
        <f>(T7)/J7*100</f>
        <v>0</v>
      </c>
      <c r="V7" s="185">
        <f>SUM(V8:V8)</f>
        <v>2839950</v>
      </c>
    </row>
    <row r="8" spans="1:22" ht="20.100000000000001" customHeight="1">
      <c r="A8" s="187"/>
      <c r="B8" s="188"/>
      <c r="C8" s="188" t="s">
        <v>147</v>
      </c>
      <c r="D8" s="188"/>
      <c r="E8" s="188" t="s">
        <v>148</v>
      </c>
      <c r="F8" s="189"/>
      <c r="G8" s="189">
        <v>2839950</v>
      </c>
      <c r="H8" s="189">
        <v>0</v>
      </c>
      <c r="I8" s="189"/>
      <c r="J8" s="189">
        <f>G8+H8+I8</f>
        <v>2839950</v>
      </c>
      <c r="K8" s="190">
        <f>(J8/('Table I'!G11-'Table I'!G9)*100)</f>
        <v>71.309212483851567</v>
      </c>
      <c r="L8" s="189">
        <v>2839950</v>
      </c>
      <c r="M8" s="189"/>
      <c r="N8" s="189">
        <f>L8+M8</f>
        <v>2839950</v>
      </c>
      <c r="O8" s="190">
        <f>(N8)/'Table I'!K11*100</f>
        <v>71.309212483851567</v>
      </c>
      <c r="P8" s="189">
        <v>0</v>
      </c>
      <c r="Q8" s="190">
        <f>(P8+J8)/(P21+'Table I'!G11-'Table I'!G9)*100</f>
        <v>71.309212483851567</v>
      </c>
      <c r="R8" s="189">
        <v>0</v>
      </c>
      <c r="S8" s="190">
        <f>(R8)/J8*100</f>
        <v>0</v>
      </c>
      <c r="T8" s="189">
        <v>0</v>
      </c>
      <c r="U8" s="190">
        <f>(T8)/J8*100</f>
        <v>0</v>
      </c>
      <c r="V8" s="189">
        <v>2839950</v>
      </c>
    </row>
    <row r="9" spans="1:22" s="167" customFormat="1" ht="20.100000000000001" customHeight="1">
      <c r="A9" s="183"/>
      <c r="B9" s="184" t="s">
        <v>149</v>
      </c>
      <c r="C9" s="184" t="s">
        <v>150</v>
      </c>
      <c r="D9" s="184"/>
      <c r="E9" s="184"/>
      <c r="F9" s="185">
        <v>0</v>
      </c>
      <c r="G9" s="185">
        <v>0</v>
      </c>
      <c r="H9" s="185">
        <v>0</v>
      </c>
      <c r="I9" s="185">
        <v>0</v>
      </c>
      <c r="J9" s="185">
        <f>G9+H9+I9</f>
        <v>0</v>
      </c>
      <c r="K9" s="186">
        <f>(J9/('Table I'!G11-'Table I'!G9)*100)</f>
        <v>0</v>
      </c>
      <c r="L9" s="185">
        <v>0</v>
      </c>
      <c r="M9" s="185">
        <v>0</v>
      </c>
      <c r="N9" s="185">
        <f>L9+M9</f>
        <v>0</v>
      </c>
      <c r="O9" s="186">
        <f>(N9)/'Table I'!K11*100</f>
        <v>0</v>
      </c>
      <c r="P9" s="185">
        <v>0</v>
      </c>
      <c r="Q9" s="186">
        <f>(P9+J9)/(P21+'Table I'!G11-'Table I'!G9)*100</f>
        <v>0</v>
      </c>
      <c r="R9" s="185">
        <v>0</v>
      </c>
      <c r="S9" s="186">
        <v>0</v>
      </c>
      <c r="T9" s="185">
        <v>0</v>
      </c>
      <c r="U9" s="186">
        <v>0</v>
      </c>
      <c r="V9" s="185">
        <v>0</v>
      </c>
    </row>
    <row r="10" spans="1:22" s="167" customFormat="1" ht="20.100000000000001" customHeight="1">
      <c r="A10" s="183"/>
      <c r="B10" s="184" t="s">
        <v>151</v>
      </c>
      <c r="C10" s="184" t="s">
        <v>152</v>
      </c>
      <c r="D10" s="184"/>
      <c r="E10" s="184"/>
      <c r="F10" s="185">
        <v>0</v>
      </c>
      <c r="G10" s="185">
        <v>0</v>
      </c>
      <c r="H10" s="185">
        <v>0</v>
      </c>
      <c r="I10" s="185">
        <v>0</v>
      </c>
      <c r="J10" s="185">
        <f>G10+H10+I10</f>
        <v>0</v>
      </c>
      <c r="K10" s="186">
        <f>(J10/('Table I'!G11-'Table I'!G9)*100)</f>
        <v>0</v>
      </c>
      <c r="L10" s="185">
        <v>0</v>
      </c>
      <c r="M10" s="185">
        <v>0</v>
      </c>
      <c r="N10" s="185">
        <f>L10+M10</f>
        <v>0</v>
      </c>
      <c r="O10" s="186">
        <f>(N10)/'Table I'!K11*100</f>
        <v>0</v>
      </c>
      <c r="P10" s="185">
        <v>0</v>
      </c>
      <c r="Q10" s="186">
        <f>(P10+J10)/(P21+'Table I'!G11-'Table I'!G9)*100</f>
        <v>0</v>
      </c>
      <c r="R10" s="185">
        <v>0</v>
      </c>
      <c r="S10" s="186">
        <v>0</v>
      </c>
      <c r="T10" s="185">
        <v>0</v>
      </c>
      <c r="U10" s="186">
        <v>0</v>
      </c>
      <c r="V10" s="185">
        <v>0</v>
      </c>
    </row>
    <row r="11" spans="1:22" s="167" customFormat="1" ht="20.100000000000001" customHeight="1">
      <c r="A11" s="183"/>
      <c r="B11" s="184" t="s">
        <v>153</v>
      </c>
      <c r="C11" s="184" t="s">
        <v>154</v>
      </c>
      <c r="D11" s="184"/>
      <c r="E11" s="184"/>
      <c r="F11" s="185">
        <v>1</v>
      </c>
      <c r="G11" s="185">
        <f>SUM(G12:G12)</f>
        <v>76000</v>
      </c>
      <c r="H11" s="185">
        <f>SUM(H12:H12)</f>
        <v>0</v>
      </c>
      <c r="I11" s="185">
        <f>SUM(I12:I12)</f>
        <v>0</v>
      </c>
      <c r="J11" s="185">
        <f>G11+H11+I11</f>
        <v>76000</v>
      </c>
      <c r="K11" s="186">
        <f>(J11/('Table I'!G11-'Table I'!G9)*100)</f>
        <v>1.9083082972491485</v>
      </c>
      <c r="L11" s="185">
        <f>SUM(L12:L12)</f>
        <v>76000</v>
      </c>
      <c r="M11" s="185">
        <f>SUM(M12:M12)</f>
        <v>0</v>
      </c>
      <c r="N11" s="185">
        <f>L11+M11</f>
        <v>76000</v>
      </c>
      <c r="O11" s="186">
        <f>(N11)/'Table I'!K11*100</f>
        <v>1.9083082972491485</v>
      </c>
      <c r="P11" s="185">
        <f>SUM(P12:P12)</f>
        <v>0</v>
      </c>
      <c r="Q11" s="186">
        <f>(P11+J11)/(P21+'Table I'!G11-'Table I'!G9)*100</f>
        <v>1.9083082972491485</v>
      </c>
      <c r="R11" s="185">
        <f>SUM(R12:R12)</f>
        <v>0</v>
      </c>
      <c r="S11" s="186">
        <f>(R11)/J11*100</f>
        <v>0</v>
      </c>
      <c r="T11" s="185">
        <f>SUM(T12:T12)</f>
        <v>0</v>
      </c>
      <c r="U11" s="186">
        <f>(T11)/J11*100</f>
        <v>0</v>
      </c>
      <c r="V11" s="185">
        <f>SUM(V12:V12)</f>
        <v>76000</v>
      </c>
    </row>
    <row r="12" spans="1:22" ht="20.100000000000001" customHeight="1">
      <c r="A12" s="187"/>
      <c r="B12" s="188"/>
      <c r="C12" s="188" t="s">
        <v>155</v>
      </c>
      <c r="D12" s="188"/>
      <c r="E12" s="188" t="s">
        <v>156</v>
      </c>
      <c r="F12" s="189"/>
      <c r="G12" s="189">
        <v>76000</v>
      </c>
      <c r="H12" s="189">
        <v>0</v>
      </c>
      <c r="I12" s="189"/>
      <c r="J12" s="189">
        <f>G12+H12+I12</f>
        <v>76000</v>
      </c>
      <c r="K12" s="190">
        <f>(J12/('Table I'!G11-'Table I'!G9)*100)</f>
        <v>1.9083082972491485</v>
      </c>
      <c r="L12" s="189">
        <v>76000</v>
      </c>
      <c r="M12" s="189"/>
      <c r="N12" s="189">
        <f>L12+M12</f>
        <v>76000</v>
      </c>
      <c r="O12" s="190">
        <f>(N12)/'Table I'!K11*100</f>
        <v>1.9083082972491485</v>
      </c>
      <c r="P12" s="189">
        <v>0</v>
      </c>
      <c r="Q12" s="190">
        <f>(P12+J12)/(P21+'Table I'!G11-'Table I'!G9)*100</f>
        <v>1.9083082972491485</v>
      </c>
      <c r="R12" s="189">
        <v>0</v>
      </c>
      <c r="S12" s="190">
        <f>(R12)/J12*100</f>
        <v>0</v>
      </c>
      <c r="T12" s="189">
        <v>0</v>
      </c>
      <c r="U12" s="190">
        <f>(T12)/J12*100</f>
        <v>0</v>
      </c>
      <c r="V12" s="189">
        <v>76000</v>
      </c>
    </row>
    <row r="13" spans="1:22" s="168" customFormat="1" ht="20.100000000000001" customHeight="1">
      <c r="A13" s="191"/>
      <c r="B13" s="192"/>
      <c r="C13" s="192" t="s">
        <v>157</v>
      </c>
      <c r="D13" s="192"/>
      <c r="E13" s="192"/>
      <c r="F13" s="193">
        <v>2</v>
      </c>
      <c r="G13" s="193">
        <f>G7+G9+G10+G11</f>
        <v>2915950</v>
      </c>
      <c r="H13" s="193">
        <f>H7+H9+H10+H11</f>
        <v>0</v>
      </c>
      <c r="I13" s="193">
        <f>I7+I9+I10+I11</f>
        <v>0</v>
      </c>
      <c r="J13" s="193">
        <f>G13+H13+I13</f>
        <v>2915950</v>
      </c>
      <c r="K13" s="194">
        <f>(J13/('Table I'!G11-'Table I'!G9)*100)</f>
        <v>73.217520781100717</v>
      </c>
      <c r="L13" s="193">
        <f>L7+L9+L10+L11</f>
        <v>2915950</v>
      </c>
      <c r="M13" s="193">
        <f>M7+M9+M10+M11</f>
        <v>0</v>
      </c>
      <c r="N13" s="193">
        <f>L13+M13</f>
        <v>2915950</v>
      </c>
      <c r="O13" s="194">
        <f>(N13)/'Table I'!K11*100</f>
        <v>73.217520781100717</v>
      </c>
      <c r="P13" s="193">
        <f>P7+P9+P10+P11</f>
        <v>0</v>
      </c>
      <c r="Q13" s="194">
        <f>(P13+J13)/(P21+'Table I'!G11-'Table I'!G9)*100</f>
        <v>73.217520781100717</v>
      </c>
      <c r="R13" s="193">
        <f>R7+R9+R10+R11</f>
        <v>0</v>
      </c>
      <c r="S13" s="194">
        <f>(R13)/J13*100</f>
        <v>0</v>
      </c>
      <c r="T13" s="193">
        <f>T7+T9+T10+T11</f>
        <v>0</v>
      </c>
      <c r="U13" s="194">
        <f>(T13)/J13*100</f>
        <v>0</v>
      </c>
      <c r="V13" s="193">
        <f>V7+V9+V10+V11</f>
        <v>2915950</v>
      </c>
    </row>
    <row r="14" spans="1:22" s="166" customFormat="1" ht="20.100000000000001" customHeight="1">
      <c r="A14" s="195">
        <v>2</v>
      </c>
      <c r="B14" s="196"/>
      <c r="C14" s="196" t="s">
        <v>158</v>
      </c>
      <c r="D14" s="196"/>
      <c r="E14" s="196"/>
      <c r="F14" s="197"/>
      <c r="G14" s="197"/>
      <c r="H14" s="197"/>
      <c r="I14" s="197"/>
      <c r="J14" s="197">
        <f>G14+H14+I14</f>
        <v>0</v>
      </c>
      <c r="K14" s="198">
        <f>(J14/('Table I'!G11-'Table I'!G9)*100)</f>
        <v>0</v>
      </c>
      <c r="L14" s="197"/>
      <c r="M14" s="197"/>
      <c r="N14" s="197">
        <f>L14+M14</f>
        <v>0</v>
      </c>
      <c r="O14" s="198">
        <f>(N14)/'Table I'!K11*100</f>
        <v>0</v>
      </c>
      <c r="P14" s="197"/>
      <c r="Q14" s="198">
        <f>(P14+J14)/(P21+'Table I'!G11-'Table I'!G9)*100</f>
        <v>0</v>
      </c>
      <c r="R14" s="197"/>
      <c r="S14" s="198">
        <v>0</v>
      </c>
      <c r="T14" s="197"/>
      <c r="U14" s="198">
        <v>0</v>
      </c>
      <c r="V14" s="197"/>
    </row>
    <row r="15" spans="1:22" s="167" customFormat="1" ht="20.100000000000001" customHeight="1">
      <c r="A15" s="183"/>
      <c r="B15" s="184" t="s">
        <v>145</v>
      </c>
      <c r="C15" s="184" t="s">
        <v>159</v>
      </c>
      <c r="D15" s="184"/>
      <c r="E15" s="184"/>
      <c r="F15" s="185">
        <v>0</v>
      </c>
      <c r="G15" s="185">
        <v>0</v>
      </c>
      <c r="H15" s="185">
        <v>0</v>
      </c>
      <c r="I15" s="185">
        <v>0</v>
      </c>
      <c r="J15" s="185">
        <f>G15+H15+I15</f>
        <v>0</v>
      </c>
      <c r="K15" s="186">
        <f>(J15/('Table I'!G11-'Table I'!G9)*100)</f>
        <v>0</v>
      </c>
      <c r="L15" s="185">
        <v>0</v>
      </c>
      <c r="M15" s="185">
        <v>0</v>
      </c>
      <c r="N15" s="185">
        <f>L15+M15</f>
        <v>0</v>
      </c>
      <c r="O15" s="186">
        <f>(N15)/'Table I'!K11*100</f>
        <v>0</v>
      </c>
      <c r="P15" s="185">
        <v>0</v>
      </c>
      <c r="Q15" s="186">
        <f>(P15+J15)/(P21+'Table I'!G11-'Table I'!G9)*100</f>
        <v>0</v>
      </c>
      <c r="R15" s="185">
        <v>0</v>
      </c>
      <c r="S15" s="186">
        <v>0</v>
      </c>
      <c r="T15" s="185">
        <v>0</v>
      </c>
      <c r="U15" s="186">
        <v>0</v>
      </c>
      <c r="V15" s="185">
        <v>0</v>
      </c>
    </row>
    <row r="16" spans="1:22" s="167" customFormat="1" ht="20.100000000000001" customHeight="1">
      <c r="A16" s="183"/>
      <c r="B16" s="184" t="s">
        <v>149</v>
      </c>
      <c r="C16" s="184" t="s">
        <v>160</v>
      </c>
      <c r="D16" s="184"/>
      <c r="E16" s="184"/>
      <c r="F16" s="185">
        <v>0</v>
      </c>
      <c r="G16" s="185">
        <v>0</v>
      </c>
      <c r="H16" s="185">
        <v>0</v>
      </c>
      <c r="I16" s="185">
        <v>0</v>
      </c>
      <c r="J16" s="185">
        <f>G16+H16+I16</f>
        <v>0</v>
      </c>
      <c r="K16" s="186">
        <f>(J16/('Table I'!G11-'Table I'!G9)*100)</f>
        <v>0</v>
      </c>
      <c r="L16" s="185">
        <v>0</v>
      </c>
      <c r="M16" s="185">
        <v>0</v>
      </c>
      <c r="N16" s="185">
        <f>L16+M16</f>
        <v>0</v>
      </c>
      <c r="O16" s="186">
        <f>(N16)/'Table I'!K11*100</f>
        <v>0</v>
      </c>
      <c r="P16" s="185">
        <v>0</v>
      </c>
      <c r="Q16" s="186">
        <f>(P16+J16)/(P21+'Table I'!G11-'Table I'!G9)*100</f>
        <v>0</v>
      </c>
      <c r="R16" s="185">
        <v>0</v>
      </c>
      <c r="S16" s="186">
        <v>0</v>
      </c>
      <c r="T16" s="185">
        <v>0</v>
      </c>
      <c r="U16" s="186">
        <v>0</v>
      </c>
      <c r="V16" s="185">
        <v>0</v>
      </c>
    </row>
    <row r="17" spans="1:22" s="167" customFormat="1" ht="20.100000000000001" customHeight="1">
      <c r="A17" s="183"/>
      <c r="B17" s="184" t="s">
        <v>151</v>
      </c>
      <c r="C17" s="184" t="s">
        <v>161</v>
      </c>
      <c r="D17" s="184"/>
      <c r="E17" s="184"/>
      <c r="F17" s="185">
        <v>0</v>
      </c>
      <c r="G17" s="185">
        <v>0</v>
      </c>
      <c r="H17" s="185">
        <v>0</v>
      </c>
      <c r="I17" s="185">
        <v>0</v>
      </c>
      <c r="J17" s="185">
        <f>G17+H17+I17</f>
        <v>0</v>
      </c>
      <c r="K17" s="186">
        <f>(J17/('Table I'!G11-'Table I'!G9)*100)</f>
        <v>0</v>
      </c>
      <c r="L17" s="185">
        <v>0</v>
      </c>
      <c r="M17" s="185">
        <v>0</v>
      </c>
      <c r="N17" s="185">
        <f>L17+M17</f>
        <v>0</v>
      </c>
      <c r="O17" s="186">
        <f>(N17)/'Table I'!K11*100</f>
        <v>0</v>
      </c>
      <c r="P17" s="185">
        <v>0</v>
      </c>
      <c r="Q17" s="186">
        <f>(P17+J17)/(P21+'Table I'!G11-'Table I'!G9)*100</f>
        <v>0</v>
      </c>
      <c r="R17" s="185">
        <v>0</v>
      </c>
      <c r="S17" s="186">
        <v>0</v>
      </c>
      <c r="T17" s="185">
        <v>0</v>
      </c>
      <c r="U17" s="186">
        <v>0</v>
      </c>
      <c r="V17" s="185">
        <v>0</v>
      </c>
    </row>
    <row r="18" spans="1:22" s="167" customFormat="1" ht="20.100000000000001" customHeight="1">
      <c r="A18" s="183"/>
      <c r="B18" s="184" t="s">
        <v>153</v>
      </c>
      <c r="C18" s="184" t="s">
        <v>162</v>
      </c>
      <c r="D18" s="184"/>
      <c r="E18" s="184"/>
      <c r="F18" s="185">
        <v>0</v>
      </c>
      <c r="G18" s="185">
        <v>0</v>
      </c>
      <c r="H18" s="185">
        <v>0</v>
      </c>
      <c r="I18" s="185">
        <v>0</v>
      </c>
      <c r="J18" s="185">
        <f>G18+H18+I18</f>
        <v>0</v>
      </c>
      <c r="K18" s="186">
        <f>(J18/('Table I'!G11-'Table I'!G9)*100)</f>
        <v>0</v>
      </c>
      <c r="L18" s="185">
        <v>0</v>
      </c>
      <c r="M18" s="185">
        <v>0</v>
      </c>
      <c r="N18" s="185">
        <f>L18+M18</f>
        <v>0</v>
      </c>
      <c r="O18" s="186">
        <f>(N18)/'Table I'!K11*100</f>
        <v>0</v>
      </c>
      <c r="P18" s="185">
        <v>0</v>
      </c>
      <c r="Q18" s="186">
        <f>(P18+J18)/(P21+'Table I'!G11-'Table I'!G9)*100</f>
        <v>0</v>
      </c>
      <c r="R18" s="185">
        <v>0</v>
      </c>
      <c r="S18" s="186">
        <v>0</v>
      </c>
      <c r="T18" s="185">
        <v>0</v>
      </c>
      <c r="U18" s="186">
        <v>0</v>
      </c>
      <c r="V18" s="185">
        <v>0</v>
      </c>
    </row>
    <row r="19" spans="1:22" s="167" customFormat="1" ht="20.100000000000001" customHeight="1">
      <c r="A19" s="183"/>
      <c r="B19" s="184" t="s">
        <v>163</v>
      </c>
      <c r="C19" s="184" t="s">
        <v>154</v>
      </c>
      <c r="D19" s="184"/>
      <c r="E19" s="184"/>
      <c r="F19" s="185">
        <v>0</v>
      </c>
      <c r="G19" s="185">
        <v>0</v>
      </c>
      <c r="H19" s="185">
        <v>0</v>
      </c>
      <c r="I19" s="185">
        <v>0</v>
      </c>
      <c r="J19" s="185">
        <f>G19+H19+I19</f>
        <v>0</v>
      </c>
      <c r="K19" s="186">
        <f>(J19/('Table I'!G11-'Table I'!G9)*100)</f>
        <v>0</v>
      </c>
      <c r="L19" s="185">
        <v>0</v>
      </c>
      <c r="M19" s="185">
        <v>0</v>
      </c>
      <c r="N19" s="185">
        <f>L19+M19</f>
        <v>0</v>
      </c>
      <c r="O19" s="186">
        <f>(N19)/'Table I'!K11*100</f>
        <v>0</v>
      </c>
      <c r="P19" s="185">
        <v>0</v>
      </c>
      <c r="Q19" s="186">
        <f>(P19+J19)/(P21+'Table I'!G11-'Table I'!G9)*100</f>
        <v>0</v>
      </c>
      <c r="R19" s="185">
        <v>0</v>
      </c>
      <c r="S19" s="186">
        <v>0</v>
      </c>
      <c r="T19" s="185">
        <v>0</v>
      </c>
      <c r="U19" s="186">
        <v>0</v>
      </c>
      <c r="V19" s="185">
        <v>0</v>
      </c>
    </row>
    <row r="20" spans="1:22" s="168" customFormat="1" ht="20.100000000000001" customHeight="1" thickBot="1">
      <c r="A20" s="191"/>
      <c r="B20" s="192"/>
      <c r="C20" s="192" t="s">
        <v>164</v>
      </c>
      <c r="D20" s="192"/>
      <c r="E20" s="192"/>
      <c r="F20" s="193">
        <v>0</v>
      </c>
      <c r="G20" s="193">
        <f>+G15+G16+G17+G18+G19</f>
        <v>0</v>
      </c>
      <c r="H20" s="193">
        <f>+H15+H16+H17+H18+H19</f>
        <v>0</v>
      </c>
      <c r="I20" s="193">
        <f>+I15+I16+I17+I18+I19</f>
        <v>0</v>
      </c>
      <c r="J20" s="193">
        <f>G20+H20+I20</f>
        <v>0</v>
      </c>
      <c r="K20" s="194">
        <f>(J20/('Table I'!G11-'Table I'!G9)*100)</f>
        <v>0</v>
      </c>
      <c r="L20" s="193">
        <f>+L15+L16+L17+L18+L19</f>
        <v>0</v>
      </c>
      <c r="M20" s="193">
        <f>+M15+M16+M17+M18+M19</f>
        <v>0</v>
      </c>
      <c r="N20" s="193">
        <f>L20+M20</f>
        <v>0</v>
      </c>
      <c r="O20" s="194">
        <f>(N20)/'Table I'!K11*100</f>
        <v>0</v>
      </c>
      <c r="P20" s="193">
        <f>+P15+P16+P17+P18+P19</f>
        <v>0</v>
      </c>
      <c r="Q20" s="194">
        <f>(P20+J20)/(P21+'Table I'!G11-'Table I'!G9)*100</f>
        <v>0</v>
      </c>
      <c r="R20" s="193">
        <f>+R15+R16+R17+R18+R19</f>
        <v>0</v>
      </c>
      <c r="S20" s="194">
        <v>0</v>
      </c>
      <c r="T20" s="193">
        <f>+T15+T16+T17+T18+T19</f>
        <v>0</v>
      </c>
      <c r="U20" s="194">
        <v>0</v>
      </c>
      <c r="V20" s="193">
        <f>+V15+V16+V17+V18+V19</f>
        <v>0</v>
      </c>
    </row>
    <row r="21" spans="1:22" s="166" customFormat="1" ht="20.100000000000001" customHeight="1" thickBot="1">
      <c r="A21" s="199"/>
      <c r="B21" s="200"/>
      <c r="C21" s="200" t="s">
        <v>165</v>
      </c>
      <c r="D21" s="200"/>
      <c r="E21" s="200"/>
      <c r="F21" s="201">
        <v>2</v>
      </c>
      <c r="G21" s="201">
        <f>G13+G20</f>
        <v>2915950</v>
      </c>
      <c r="H21" s="201">
        <f>H13+H20</f>
        <v>0</v>
      </c>
      <c r="I21" s="201">
        <f>I13+I20</f>
        <v>0</v>
      </c>
      <c r="J21" s="201">
        <f>J13+J20</f>
        <v>2915950</v>
      </c>
      <c r="K21" s="202">
        <f>K13+K20</f>
        <v>73.217520781100717</v>
      </c>
      <c r="L21" s="201">
        <f>L13+L20</f>
        <v>2915950</v>
      </c>
      <c r="M21" s="201">
        <f>M13+M20</f>
        <v>0</v>
      </c>
      <c r="N21" s="201">
        <f>N13+N20</f>
        <v>2915950</v>
      </c>
      <c r="O21" s="202">
        <f>O13+O20</f>
        <v>73.217520781100717</v>
      </c>
      <c r="P21" s="201">
        <f>P13+P20</f>
        <v>0</v>
      </c>
      <c r="Q21" s="202">
        <f>Q13+Q20</f>
        <v>73.217520781100717</v>
      </c>
      <c r="R21" s="201">
        <f>R13+R20</f>
        <v>0</v>
      </c>
      <c r="S21" s="202">
        <f>S13+S20</f>
        <v>0</v>
      </c>
      <c r="T21" s="201">
        <f>T13+T20</f>
        <v>0</v>
      </c>
      <c r="U21" s="202">
        <f>U13+U20</f>
        <v>0</v>
      </c>
      <c r="V21" s="203">
        <f>V13+V20</f>
        <v>2915950</v>
      </c>
    </row>
    <row r="22" spans="1:22" ht="20.100000000000001" customHeight="1"/>
    <row r="23" spans="1:22" ht="20.100000000000001" customHeight="1"/>
    <row r="24" spans="1:22" ht="20.100000000000001" customHeight="1"/>
    <row r="25" spans="1:22" ht="20.100000000000001" customHeight="1"/>
    <row r="26" spans="1:22" ht="20.100000000000001" customHeight="1"/>
    <row r="27" spans="1:22" ht="20.100000000000001" customHeight="1"/>
    <row r="28" spans="1:22" ht="20.100000000000001" customHeight="1"/>
    <row r="29" spans="1:22" ht="20.100000000000001" customHeight="1"/>
    <row r="30" spans="1:22" ht="20.100000000000001" customHeight="1"/>
    <row r="31" spans="1:22" ht="20.100000000000001" customHeight="1"/>
    <row r="32" spans="1:22" ht="20.100000000000001" customHeight="1"/>
    <row r="33" ht="20.100000000000001" customHeight="1"/>
  </sheetData>
  <mergeCells count="27">
    <mergeCell ref="D2:D4"/>
    <mergeCell ref="A1:V1"/>
    <mergeCell ref="L5:O5"/>
    <mergeCell ref="R5:S5"/>
    <mergeCell ref="T5:U5"/>
    <mergeCell ref="A2:B4"/>
    <mergeCell ref="A5:B5"/>
    <mergeCell ref="C2:C4"/>
    <mergeCell ref="E2:E4"/>
    <mergeCell ref="R2:S2"/>
    <mergeCell ref="F2:F4"/>
    <mergeCell ref="L2:O2"/>
    <mergeCell ref="L3:N3"/>
    <mergeCell ref="O3:O4"/>
    <mergeCell ref="P2:P4"/>
    <mergeCell ref="Q2:Q4"/>
    <mergeCell ref="V2:V4"/>
    <mergeCell ref="R3:R4"/>
    <mergeCell ref="S3:S4"/>
    <mergeCell ref="T3:T4"/>
    <mergeCell ref="U3:U4"/>
    <mergeCell ref="G2:G4"/>
    <mergeCell ref="H2:H4"/>
    <mergeCell ref="I2:I4"/>
    <mergeCell ref="J2:J4"/>
    <mergeCell ref="T2:U2"/>
    <mergeCell ref="K2:K4"/>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dimension ref="A1:X61"/>
  <sheetViews>
    <sheetView workbookViewId="0">
      <selection activeCell="F6" sqref="F6:X61"/>
    </sheetView>
  </sheetViews>
  <sheetFormatPr defaultColWidth="9.33203125" defaultRowHeight="12"/>
  <cols>
    <col min="1" max="2" width="5.33203125" style="20" customWidth="1"/>
    <col min="3" max="3" width="25.1640625" style="10" customWidth="1"/>
    <col min="4" max="4" width="15.6640625" style="20" customWidth="1"/>
    <col min="5" max="5" width="13.33203125" style="20" customWidth="1"/>
    <col min="6" max="9" width="15.83203125" style="20" customWidth="1"/>
    <col min="10" max="10" width="15.83203125" style="26" customWidth="1"/>
    <col min="11" max="13" width="15.83203125" style="20" customWidth="1"/>
    <col min="14" max="14" width="15.83203125" style="26" customWidth="1"/>
    <col min="15" max="15" width="15.83203125" style="20" customWidth="1"/>
    <col min="16" max="16" width="15.83203125" style="26" customWidth="1"/>
    <col min="17" max="17" width="15.83203125" style="20" customWidth="1"/>
    <col min="18" max="18" width="15.83203125" style="26" customWidth="1"/>
    <col min="19" max="19" width="15.83203125" style="20" customWidth="1"/>
    <col min="20" max="20" width="15.83203125" style="26" customWidth="1"/>
    <col min="21" max="24" width="15.83203125" style="20" customWidth="1"/>
    <col min="25" max="16384" width="9.33203125" style="20"/>
  </cols>
  <sheetData>
    <row r="1" spans="1:24" s="10" customFormat="1" ht="20.25" customHeight="1">
      <c r="A1" s="96" t="s">
        <v>88</v>
      </c>
      <c r="B1" s="97"/>
      <c r="C1" s="97"/>
      <c r="D1" s="97"/>
      <c r="E1" s="97"/>
      <c r="F1" s="97"/>
      <c r="G1" s="97"/>
      <c r="H1" s="97"/>
      <c r="I1" s="97"/>
      <c r="J1" s="97"/>
      <c r="K1" s="97"/>
      <c r="L1" s="97"/>
      <c r="M1" s="97"/>
      <c r="N1" s="97"/>
      <c r="O1" s="97"/>
      <c r="P1" s="97"/>
      <c r="Q1" s="97"/>
      <c r="R1" s="97"/>
      <c r="S1" s="97"/>
      <c r="T1" s="97"/>
      <c r="U1" s="98"/>
    </row>
    <row r="2" spans="1:24" s="10" customFormat="1" ht="35.25" customHeight="1">
      <c r="A2" s="99"/>
      <c r="B2" s="99"/>
      <c r="C2" s="102" t="s">
        <v>90</v>
      </c>
      <c r="D2" s="102" t="s">
        <v>78</v>
      </c>
      <c r="E2" s="102" t="s">
        <v>91</v>
      </c>
      <c r="F2" s="102" t="s">
        <v>63</v>
      </c>
      <c r="G2" s="102" t="s">
        <v>79</v>
      </c>
      <c r="H2" s="102" t="s">
        <v>80</v>
      </c>
      <c r="I2" s="102" t="s">
        <v>81</v>
      </c>
      <c r="J2" s="105" t="s">
        <v>82</v>
      </c>
      <c r="K2" s="107" t="s">
        <v>59</v>
      </c>
      <c r="L2" s="108"/>
      <c r="M2" s="108"/>
      <c r="N2" s="109"/>
      <c r="O2" s="102" t="s">
        <v>58</v>
      </c>
      <c r="P2" s="105" t="s">
        <v>92</v>
      </c>
      <c r="Q2" s="107" t="s">
        <v>57</v>
      </c>
      <c r="R2" s="109"/>
      <c r="S2" s="107" t="s">
        <v>56</v>
      </c>
      <c r="T2" s="109"/>
      <c r="U2" s="102" t="s">
        <v>84</v>
      </c>
      <c r="V2" s="112" t="s">
        <v>128</v>
      </c>
      <c r="W2" s="113"/>
      <c r="X2" s="113"/>
    </row>
    <row r="3" spans="1:24" s="10" customFormat="1" ht="26.1" customHeight="1">
      <c r="A3" s="100"/>
      <c r="B3" s="100"/>
      <c r="C3" s="103"/>
      <c r="D3" s="103"/>
      <c r="E3" s="103"/>
      <c r="F3" s="103"/>
      <c r="G3" s="103"/>
      <c r="H3" s="103"/>
      <c r="I3" s="103"/>
      <c r="J3" s="204"/>
      <c r="K3" s="107" t="s">
        <v>26</v>
      </c>
      <c r="L3" s="108"/>
      <c r="M3" s="109"/>
      <c r="N3" s="105" t="s">
        <v>73</v>
      </c>
      <c r="O3" s="103"/>
      <c r="P3" s="204"/>
      <c r="Q3" s="102" t="s">
        <v>27</v>
      </c>
      <c r="R3" s="111" t="s">
        <v>103</v>
      </c>
      <c r="S3" s="102" t="s">
        <v>89</v>
      </c>
      <c r="T3" s="105" t="s">
        <v>93</v>
      </c>
      <c r="U3" s="103"/>
      <c r="V3" s="113" t="s">
        <v>129</v>
      </c>
      <c r="W3" s="113"/>
      <c r="X3" s="113"/>
    </row>
    <row r="4" spans="1:24" s="10" customFormat="1" ht="62.25" customHeight="1">
      <c r="A4" s="101"/>
      <c r="B4" s="101"/>
      <c r="C4" s="104"/>
      <c r="D4" s="104"/>
      <c r="E4" s="104"/>
      <c r="F4" s="104"/>
      <c r="G4" s="104"/>
      <c r="H4" s="104"/>
      <c r="I4" s="104"/>
      <c r="J4" s="110"/>
      <c r="K4" s="18" t="s">
        <v>74</v>
      </c>
      <c r="L4" s="18" t="s">
        <v>75</v>
      </c>
      <c r="M4" s="18" t="s">
        <v>38</v>
      </c>
      <c r="N4" s="110"/>
      <c r="O4" s="104"/>
      <c r="P4" s="110"/>
      <c r="Q4" s="104"/>
      <c r="R4" s="106"/>
      <c r="S4" s="101"/>
      <c r="T4" s="106"/>
      <c r="U4" s="104"/>
      <c r="V4" s="42" t="s">
        <v>130</v>
      </c>
      <c r="W4" s="43" t="s">
        <v>131</v>
      </c>
      <c r="X4" s="43" t="s">
        <v>132</v>
      </c>
    </row>
    <row r="5" spans="1:24" s="25" customFormat="1" ht="29.25" customHeight="1">
      <c r="A5" s="19"/>
      <c r="B5" s="19"/>
      <c r="C5" s="18" t="s">
        <v>40</v>
      </c>
      <c r="D5" s="17" t="s">
        <v>41</v>
      </c>
      <c r="E5" s="18" t="s">
        <v>42</v>
      </c>
      <c r="F5" s="17" t="s">
        <v>43</v>
      </c>
      <c r="G5" s="18" t="s">
        <v>44</v>
      </c>
      <c r="H5" s="18" t="s">
        <v>45</v>
      </c>
      <c r="I5" s="17" t="s">
        <v>87</v>
      </c>
      <c r="J5" s="205" t="s">
        <v>47</v>
      </c>
      <c r="K5" s="107" t="s">
        <v>48</v>
      </c>
      <c r="L5" s="108"/>
      <c r="M5" s="108"/>
      <c r="N5" s="109"/>
      <c r="O5" s="18" t="s">
        <v>49</v>
      </c>
      <c r="P5" s="205" t="s">
        <v>51</v>
      </c>
      <c r="Q5" s="107" t="s">
        <v>52</v>
      </c>
      <c r="R5" s="109"/>
      <c r="S5" s="107" t="s">
        <v>53</v>
      </c>
      <c r="T5" s="109"/>
      <c r="U5" s="17" t="s">
        <v>54</v>
      </c>
      <c r="V5" s="44"/>
      <c r="W5" s="44"/>
      <c r="X5" s="44"/>
    </row>
    <row r="6" spans="1:24" s="166" customFormat="1" ht="20.100000000000001" customHeight="1">
      <c r="A6" s="208">
        <v>1</v>
      </c>
      <c r="B6" s="206"/>
      <c r="C6" s="207" t="s">
        <v>166</v>
      </c>
      <c r="D6" s="207"/>
      <c r="E6" s="207"/>
      <c r="F6" s="207"/>
      <c r="G6" s="207"/>
      <c r="H6" s="207"/>
      <c r="I6" s="207"/>
      <c r="J6" s="169"/>
      <c r="K6" s="207"/>
      <c r="L6" s="207"/>
      <c r="M6" s="207"/>
      <c r="N6" s="169"/>
      <c r="O6" s="207"/>
      <c r="P6" s="169"/>
      <c r="Q6" s="207"/>
      <c r="R6" s="169"/>
      <c r="S6" s="207"/>
      <c r="T6" s="169"/>
      <c r="U6" s="207"/>
      <c r="V6" s="207"/>
      <c r="W6" s="207"/>
      <c r="X6" s="207"/>
    </row>
    <row r="7" spans="1:24" s="167" customFormat="1">
      <c r="A7" s="183"/>
      <c r="B7" s="184" t="s">
        <v>145</v>
      </c>
      <c r="C7" s="184" t="s">
        <v>167</v>
      </c>
      <c r="D7" s="184"/>
      <c r="E7" s="184">
        <v>0</v>
      </c>
      <c r="F7" s="184">
        <v>0</v>
      </c>
      <c r="G7" s="184">
        <v>0</v>
      </c>
      <c r="H7" s="184"/>
      <c r="I7" s="184">
        <f>F7+G7+H7</f>
        <v>0</v>
      </c>
      <c r="J7" s="186">
        <f>(I7/('Table I'!G11-'Table I'!G9)*100)</f>
        <v>0</v>
      </c>
      <c r="K7" s="184">
        <v>0</v>
      </c>
      <c r="L7" s="184"/>
      <c r="M7" s="184">
        <f>K7+L7</f>
        <v>0</v>
      </c>
      <c r="N7" s="186">
        <f>(M7)/'Table I'!K11*100</f>
        <v>0</v>
      </c>
      <c r="O7" s="184">
        <v>0</v>
      </c>
      <c r="P7" s="186">
        <f>(O7+I7)/(O61+'Table I'!G11-'Table I'!G9)*100</f>
        <v>0</v>
      </c>
      <c r="Q7" s="184">
        <v>0</v>
      </c>
      <c r="R7" s="186">
        <v>0</v>
      </c>
      <c r="S7" s="184"/>
      <c r="T7" s="186">
        <v>0</v>
      </c>
      <c r="U7" s="184">
        <v>0</v>
      </c>
      <c r="V7" s="184"/>
      <c r="W7" s="184"/>
      <c r="X7" s="184"/>
    </row>
    <row r="8" spans="1:24" s="167" customFormat="1">
      <c r="A8" s="183"/>
      <c r="B8" s="184" t="s">
        <v>149</v>
      </c>
      <c r="C8" s="184" t="s">
        <v>168</v>
      </c>
      <c r="D8" s="184"/>
      <c r="E8" s="184">
        <v>0</v>
      </c>
      <c r="F8" s="184">
        <v>0</v>
      </c>
      <c r="G8" s="184">
        <v>0</v>
      </c>
      <c r="H8" s="184"/>
      <c r="I8" s="184">
        <f>F8+G8+H8</f>
        <v>0</v>
      </c>
      <c r="J8" s="186">
        <f>(I8/('Table I'!G11-'Table I'!G9)*100)</f>
        <v>0</v>
      </c>
      <c r="K8" s="184">
        <v>0</v>
      </c>
      <c r="L8" s="184"/>
      <c r="M8" s="184">
        <f>K8+L8</f>
        <v>0</v>
      </c>
      <c r="N8" s="186">
        <f>(M8)/'Table I'!K11*100</f>
        <v>0</v>
      </c>
      <c r="O8" s="184">
        <v>0</v>
      </c>
      <c r="P8" s="186">
        <f>(O8+I8)/(O61+'Table I'!G11-'Table I'!G9)*100</f>
        <v>0</v>
      </c>
      <c r="Q8" s="184">
        <v>0</v>
      </c>
      <c r="R8" s="186">
        <v>0</v>
      </c>
      <c r="S8" s="184"/>
      <c r="T8" s="186">
        <v>0</v>
      </c>
      <c r="U8" s="184">
        <v>0</v>
      </c>
      <c r="V8" s="184"/>
      <c r="W8" s="184"/>
      <c r="X8" s="184"/>
    </row>
    <row r="9" spans="1:24" s="167" customFormat="1">
      <c r="A9" s="183"/>
      <c r="B9" s="184" t="s">
        <v>151</v>
      </c>
      <c r="C9" s="184" t="s">
        <v>169</v>
      </c>
      <c r="D9" s="184"/>
      <c r="E9" s="184">
        <v>0</v>
      </c>
      <c r="F9" s="184">
        <v>0</v>
      </c>
      <c r="G9" s="184">
        <v>0</v>
      </c>
      <c r="H9" s="184"/>
      <c r="I9" s="184">
        <f>F9+G9+H9</f>
        <v>0</v>
      </c>
      <c r="J9" s="186">
        <f>(I9/('Table I'!G11-'Table I'!G9)*100)</f>
        <v>0</v>
      </c>
      <c r="K9" s="184">
        <v>0</v>
      </c>
      <c r="L9" s="184"/>
      <c r="M9" s="184">
        <f>K9+L9</f>
        <v>0</v>
      </c>
      <c r="N9" s="186">
        <f>(M9)/'Table I'!K11*100</f>
        <v>0</v>
      </c>
      <c r="O9" s="184">
        <v>0</v>
      </c>
      <c r="P9" s="186">
        <f>(O9+I9)/(O61+'Table I'!G11-'Table I'!G9)*100</f>
        <v>0</v>
      </c>
      <c r="Q9" s="184">
        <v>0</v>
      </c>
      <c r="R9" s="186">
        <v>0</v>
      </c>
      <c r="S9" s="184"/>
      <c r="T9" s="186">
        <v>0</v>
      </c>
      <c r="U9" s="184">
        <v>0</v>
      </c>
      <c r="V9" s="184"/>
      <c r="W9" s="184"/>
      <c r="X9" s="184"/>
    </row>
    <row r="10" spans="1:24" s="167" customFormat="1">
      <c r="A10" s="183"/>
      <c r="B10" s="184" t="s">
        <v>153</v>
      </c>
      <c r="C10" s="184" t="s">
        <v>170</v>
      </c>
      <c r="D10" s="184"/>
      <c r="E10" s="184">
        <v>1</v>
      </c>
      <c r="F10" s="184">
        <v>499300</v>
      </c>
      <c r="G10" s="184">
        <v>0</v>
      </c>
      <c r="H10" s="184"/>
      <c r="I10" s="184">
        <f>F10+G10+H10</f>
        <v>499300</v>
      </c>
      <c r="J10" s="186">
        <f>(I10/('Table I'!G11-'Table I'!G9)*100)</f>
        <v>12.53708332653289</v>
      </c>
      <c r="K10" s="184">
        <v>499300</v>
      </c>
      <c r="L10" s="184"/>
      <c r="M10" s="184">
        <f>K10+L10</f>
        <v>499300</v>
      </c>
      <c r="N10" s="186">
        <f>(M10)/'Table I'!K11*100</f>
        <v>12.53708332653289</v>
      </c>
      <c r="O10" s="184">
        <v>0</v>
      </c>
      <c r="P10" s="186">
        <f>(O10+I10)/(O61+'Table I'!G11-'Table I'!G9)*100</f>
        <v>12.53708332653289</v>
      </c>
      <c r="Q10" s="184">
        <v>0</v>
      </c>
      <c r="R10" s="186">
        <v>0</v>
      </c>
      <c r="S10" s="184"/>
      <c r="T10" s="186">
        <v>0</v>
      </c>
      <c r="U10" s="184">
        <v>499300</v>
      </c>
      <c r="V10" s="184"/>
      <c r="W10" s="184"/>
      <c r="X10" s="184"/>
    </row>
    <row r="11" spans="1:24">
      <c r="A11" s="187"/>
      <c r="B11" s="188"/>
      <c r="C11" s="188" t="s">
        <v>171</v>
      </c>
      <c r="D11" s="188" t="s">
        <v>172</v>
      </c>
      <c r="E11" s="188"/>
      <c r="F11" s="188">
        <v>499300</v>
      </c>
      <c r="G11" s="188">
        <v>0</v>
      </c>
      <c r="H11" s="188"/>
      <c r="I11" s="188">
        <f>F11+G11+H11</f>
        <v>499300</v>
      </c>
      <c r="J11" s="190">
        <f>(I11/('Table I'!G11-'Table I'!G9)*100)</f>
        <v>12.53708332653289</v>
      </c>
      <c r="K11" s="188">
        <v>499300</v>
      </c>
      <c r="L11" s="188"/>
      <c r="M11" s="188">
        <f>K11+L11</f>
        <v>499300</v>
      </c>
      <c r="N11" s="190">
        <f>(M11)/'Table I'!K11*100</f>
        <v>12.53708332653289</v>
      </c>
      <c r="O11" s="188">
        <v>0</v>
      </c>
      <c r="P11" s="190">
        <f>(O11+I11)/(O61+'Table I'!G11-'Table I'!G9)*100</f>
        <v>12.53708332653289</v>
      </c>
      <c r="Q11" s="188">
        <v>0</v>
      </c>
      <c r="R11" s="190">
        <v>0</v>
      </c>
      <c r="S11" s="188">
        <v>0</v>
      </c>
      <c r="T11" s="190">
        <v>0</v>
      </c>
      <c r="U11" s="188">
        <v>499300</v>
      </c>
      <c r="V11" s="188"/>
      <c r="W11" s="188"/>
      <c r="X11" s="188"/>
    </row>
    <row r="12" spans="1:24" s="167" customFormat="1">
      <c r="A12" s="183"/>
      <c r="B12" s="184" t="s">
        <v>163</v>
      </c>
      <c r="C12" s="184" t="s">
        <v>173</v>
      </c>
      <c r="D12" s="184"/>
      <c r="E12" s="184">
        <v>0</v>
      </c>
      <c r="F12" s="184">
        <v>0</v>
      </c>
      <c r="G12" s="184">
        <v>0</v>
      </c>
      <c r="H12" s="184"/>
      <c r="I12" s="184">
        <f>F12+G12+H12</f>
        <v>0</v>
      </c>
      <c r="J12" s="186">
        <f>(I12/('Table I'!G11-'Table I'!G9)*100)</f>
        <v>0</v>
      </c>
      <c r="K12" s="184">
        <v>0</v>
      </c>
      <c r="L12" s="184"/>
      <c r="M12" s="184">
        <f>K12+L12</f>
        <v>0</v>
      </c>
      <c r="N12" s="186">
        <f>(M12)/'Table I'!K11*100</f>
        <v>0</v>
      </c>
      <c r="O12" s="184">
        <v>0</v>
      </c>
      <c r="P12" s="186">
        <f>(O12+I12)/(O61+'Table I'!G11-'Table I'!G9)*100</f>
        <v>0</v>
      </c>
      <c r="Q12" s="184">
        <v>0</v>
      </c>
      <c r="R12" s="186">
        <v>0</v>
      </c>
      <c r="S12" s="184"/>
      <c r="T12" s="186">
        <v>0</v>
      </c>
      <c r="U12" s="184">
        <v>0</v>
      </c>
      <c r="V12" s="184"/>
      <c r="W12" s="184"/>
      <c r="X12" s="184"/>
    </row>
    <row r="13" spans="1:24" s="167" customFormat="1" ht="24">
      <c r="A13" s="183"/>
      <c r="B13" s="184" t="s">
        <v>174</v>
      </c>
      <c r="C13" s="184" t="s">
        <v>175</v>
      </c>
      <c r="D13" s="184"/>
      <c r="E13" s="184">
        <v>0</v>
      </c>
      <c r="F13" s="184">
        <v>0</v>
      </c>
      <c r="G13" s="184">
        <v>0</v>
      </c>
      <c r="H13" s="184"/>
      <c r="I13" s="184">
        <f>F13+G13+H13</f>
        <v>0</v>
      </c>
      <c r="J13" s="186">
        <f>(I13/('Table I'!G11-'Table I'!G9)*100)</f>
        <v>0</v>
      </c>
      <c r="K13" s="184">
        <v>0</v>
      </c>
      <c r="L13" s="184"/>
      <c r="M13" s="184">
        <f>K13+L13</f>
        <v>0</v>
      </c>
      <c r="N13" s="186">
        <f>(M13)/'Table I'!K11*100</f>
        <v>0</v>
      </c>
      <c r="O13" s="184">
        <v>0</v>
      </c>
      <c r="P13" s="186">
        <f>(O13+I13)/(O61+'Table I'!G11-'Table I'!G9)*100</f>
        <v>0</v>
      </c>
      <c r="Q13" s="184">
        <v>0</v>
      </c>
      <c r="R13" s="186">
        <v>0</v>
      </c>
      <c r="S13" s="184"/>
      <c r="T13" s="186">
        <v>0</v>
      </c>
      <c r="U13" s="184">
        <v>0</v>
      </c>
      <c r="V13" s="184"/>
      <c r="W13" s="184"/>
      <c r="X13" s="184"/>
    </row>
    <row r="14" spans="1:24" s="167" customFormat="1">
      <c r="A14" s="183"/>
      <c r="B14" s="184" t="s">
        <v>176</v>
      </c>
      <c r="C14" s="184" t="s">
        <v>177</v>
      </c>
      <c r="D14" s="184"/>
      <c r="E14" s="184">
        <v>0</v>
      </c>
      <c r="F14" s="184">
        <v>0</v>
      </c>
      <c r="G14" s="184">
        <v>0</v>
      </c>
      <c r="H14" s="184"/>
      <c r="I14" s="184">
        <f>F14+G14+H14</f>
        <v>0</v>
      </c>
      <c r="J14" s="186">
        <f>(I14/('Table I'!G11-'Table I'!G9)*100)</f>
        <v>0</v>
      </c>
      <c r="K14" s="184">
        <v>0</v>
      </c>
      <c r="L14" s="184"/>
      <c r="M14" s="184">
        <f>K14+L14</f>
        <v>0</v>
      </c>
      <c r="N14" s="186">
        <f>(M14)/'Table I'!K11*100</f>
        <v>0</v>
      </c>
      <c r="O14" s="184">
        <v>0</v>
      </c>
      <c r="P14" s="186">
        <f>(O14+I14)/(O61+'Table I'!G11-'Table I'!G9)*100</f>
        <v>0</v>
      </c>
      <c r="Q14" s="184">
        <v>0</v>
      </c>
      <c r="R14" s="186">
        <v>0</v>
      </c>
      <c r="S14" s="184"/>
      <c r="T14" s="186">
        <v>0</v>
      </c>
      <c r="U14" s="184">
        <v>0</v>
      </c>
      <c r="V14" s="184"/>
      <c r="W14" s="184"/>
      <c r="X14" s="184"/>
    </row>
    <row r="15" spans="1:24" s="167" customFormat="1">
      <c r="A15" s="183"/>
      <c r="B15" s="184" t="s">
        <v>178</v>
      </c>
      <c r="C15" s="184" t="s">
        <v>179</v>
      </c>
      <c r="D15" s="184"/>
      <c r="E15" s="184">
        <v>0</v>
      </c>
      <c r="F15" s="184">
        <v>0</v>
      </c>
      <c r="G15" s="184">
        <v>0</v>
      </c>
      <c r="H15" s="184"/>
      <c r="I15" s="184">
        <f>F15+G15+H15</f>
        <v>0</v>
      </c>
      <c r="J15" s="186">
        <f>(I15/('Table I'!G11-'Table I'!G9)*100)</f>
        <v>0</v>
      </c>
      <c r="K15" s="184">
        <v>0</v>
      </c>
      <c r="L15" s="184"/>
      <c r="M15" s="184">
        <f>K15+L15</f>
        <v>0</v>
      </c>
      <c r="N15" s="186">
        <f>(M15)/'Table I'!K11*100</f>
        <v>0</v>
      </c>
      <c r="O15" s="184">
        <v>0</v>
      </c>
      <c r="P15" s="186">
        <f>(O15+I15)/(O61+'Table I'!G11-'Table I'!G9)*100</f>
        <v>0</v>
      </c>
      <c r="Q15" s="184">
        <v>0</v>
      </c>
      <c r="R15" s="186">
        <v>0</v>
      </c>
      <c r="S15" s="184"/>
      <c r="T15" s="186">
        <v>0</v>
      </c>
      <c r="U15" s="184">
        <v>0</v>
      </c>
      <c r="V15" s="184"/>
      <c r="W15" s="184"/>
      <c r="X15" s="184"/>
    </row>
    <row r="16" spans="1:24" s="167" customFormat="1">
      <c r="A16" s="183"/>
      <c r="B16" s="184" t="s">
        <v>180</v>
      </c>
      <c r="C16" s="184" t="s">
        <v>181</v>
      </c>
      <c r="D16" s="184"/>
      <c r="E16" s="184">
        <v>0</v>
      </c>
      <c r="F16" s="184">
        <v>0</v>
      </c>
      <c r="G16" s="184">
        <v>0</v>
      </c>
      <c r="H16" s="184"/>
      <c r="I16" s="184">
        <f>F16+G16+H16</f>
        <v>0</v>
      </c>
      <c r="J16" s="186">
        <f>(I16/('Table I'!G11-'Table I'!G9)*100)</f>
        <v>0</v>
      </c>
      <c r="K16" s="184">
        <v>0</v>
      </c>
      <c r="L16" s="184"/>
      <c r="M16" s="184">
        <f>K16+L16</f>
        <v>0</v>
      </c>
      <c r="N16" s="186">
        <f>(M16)/'Table I'!K11*100</f>
        <v>0</v>
      </c>
      <c r="O16" s="184">
        <v>0</v>
      </c>
      <c r="P16" s="186">
        <f>(O16+I16)/(O61+'Table I'!G11-'Table I'!G9)*100</f>
        <v>0</v>
      </c>
      <c r="Q16" s="184">
        <v>0</v>
      </c>
      <c r="R16" s="186">
        <v>0</v>
      </c>
      <c r="S16" s="184"/>
      <c r="T16" s="186">
        <v>0</v>
      </c>
      <c r="U16" s="184">
        <v>0</v>
      </c>
      <c r="V16" s="184"/>
      <c r="W16" s="184"/>
      <c r="X16" s="184"/>
    </row>
    <row r="17" spans="1:24" s="167" customFormat="1">
      <c r="A17" s="183"/>
      <c r="B17" s="184" t="s">
        <v>182</v>
      </c>
      <c r="C17" s="184" t="s">
        <v>183</v>
      </c>
      <c r="D17" s="184"/>
      <c r="E17" s="184">
        <v>0</v>
      </c>
      <c r="F17" s="184">
        <v>0</v>
      </c>
      <c r="G17" s="184">
        <v>0</v>
      </c>
      <c r="H17" s="184"/>
      <c r="I17" s="184">
        <f>F17+G17+H17</f>
        <v>0</v>
      </c>
      <c r="J17" s="186">
        <f>(I17/('Table I'!G11-'Table I'!G9)*100)</f>
        <v>0</v>
      </c>
      <c r="K17" s="184">
        <v>0</v>
      </c>
      <c r="L17" s="184"/>
      <c r="M17" s="184">
        <f>K17+L17</f>
        <v>0</v>
      </c>
      <c r="N17" s="186">
        <f>(M17)/'Table I'!K11*100</f>
        <v>0</v>
      </c>
      <c r="O17" s="184">
        <v>0</v>
      </c>
      <c r="P17" s="186">
        <f>(O17+I17)/(O61+'Table I'!G11-'Table I'!G9)*100</f>
        <v>0</v>
      </c>
      <c r="Q17" s="184">
        <v>0</v>
      </c>
      <c r="R17" s="186">
        <v>0</v>
      </c>
      <c r="S17" s="184"/>
      <c r="T17" s="186">
        <v>0</v>
      </c>
      <c r="U17" s="184">
        <v>0</v>
      </c>
      <c r="V17" s="184"/>
      <c r="W17" s="184"/>
      <c r="X17" s="184"/>
    </row>
    <row r="18" spans="1:24" s="167" customFormat="1">
      <c r="A18" s="183"/>
      <c r="B18" s="184" t="s">
        <v>184</v>
      </c>
      <c r="C18" s="184" t="s">
        <v>185</v>
      </c>
      <c r="D18" s="184"/>
      <c r="E18" s="184">
        <v>0</v>
      </c>
      <c r="F18" s="184">
        <v>0</v>
      </c>
      <c r="G18" s="184">
        <v>0</v>
      </c>
      <c r="H18" s="184"/>
      <c r="I18" s="184">
        <f>F18+G18+H18</f>
        <v>0</v>
      </c>
      <c r="J18" s="186">
        <f>(I18/('Table I'!G11-'Table I'!G9)*100)</f>
        <v>0</v>
      </c>
      <c r="K18" s="184">
        <v>0</v>
      </c>
      <c r="L18" s="184"/>
      <c r="M18" s="184">
        <f>K18+L18</f>
        <v>0</v>
      </c>
      <c r="N18" s="186">
        <f>(M18)/'Table I'!K11*100</f>
        <v>0</v>
      </c>
      <c r="O18" s="184">
        <v>0</v>
      </c>
      <c r="P18" s="186">
        <f>(O18+I18)/(O61+'Table I'!G11-'Table I'!G9)*100</f>
        <v>0</v>
      </c>
      <c r="Q18" s="184">
        <v>0</v>
      </c>
      <c r="R18" s="186">
        <v>0</v>
      </c>
      <c r="S18" s="184"/>
      <c r="T18" s="186">
        <v>0</v>
      </c>
      <c r="U18" s="184">
        <v>0</v>
      </c>
      <c r="V18" s="184"/>
      <c r="W18" s="184"/>
      <c r="X18" s="184"/>
    </row>
    <row r="19" spans="1:24" s="168" customFormat="1">
      <c r="A19" s="191"/>
      <c r="B19" s="192"/>
      <c r="C19" s="192" t="s">
        <v>186</v>
      </c>
      <c r="D19" s="192"/>
      <c r="E19" s="192">
        <f>E7+E8+E9+E10+E12+E13+E14+E15+E16+E17+E18</f>
        <v>1</v>
      </c>
      <c r="F19" s="192">
        <f>F7+F8+F9+F10+F12+F13+F14+F15+F16+F17+F18</f>
        <v>499300</v>
      </c>
      <c r="G19" s="192">
        <f>G7+G8+G9+G10+G12+G13+G14+G15+G16+G17+G18</f>
        <v>0</v>
      </c>
      <c r="H19" s="192">
        <f>H7+H8+H9+H10+H12+H13+H14+H15+H16+H17+H18</f>
        <v>0</v>
      </c>
      <c r="I19" s="192">
        <f>F19+G19+H19</f>
        <v>499300</v>
      </c>
      <c r="J19" s="194">
        <f>(I19/('Table I'!G11-'Table I'!G9)*100)</f>
        <v>12.53708332653289</v>
      </c>
      <c r="K19" s="192">
        <f>K7+K8+K9+K10+K12+K13+K14+K15+K16+K17+K18</f>
        <v>499300</v>
      </c>
      <c r="L19" s="192">
        <f>L7+L8+L9+L10+L12+L13+L14+L15+L16+L17+L18</f>
        <v>0</v>
      </c>
      <c r="M19" s="192">
        <f>K19+L19</f>
        <v>499300</v>
      </c>
      <c r="N19" s="194">
        <f>(M19)/'Table I'!K11*100</f>
        <v>12.53708332653289</v>
      </c>
      <c r="O19" s="192">
        <f>O7+O8+O9+O10+O12+O13+O14+O15+O16+O17+O18</f>
        <v>0</v>
      </c>
      <c r="P19" s="194">
        <f>(O19+I19)/(O61+'Table I'!G11-'Table I'!G9)*100</f>
        <v>12.53708332653289</v>
      </c>
      <c r="Q19" s="192">
        <f>Q7+Q8+Q9+Q10+Q12+Q13+Q14+Q15+Q16+Q17+Q18</f>
        <v>0</v>
      </c>
      <c r="R19" s="194">
        <v>0</v>
      </c>
      <c r="S19" s="192">
        <f>S7+S8+S9+S10+S12+S13+S14+S15+S16+S17+S18</f>
        <v>0</v>
      </c>
      <c r="T19" s="194">
        <v>0</v>
      </c>
      <c r="U19" s="192">
        <f>U7+U8+U9+U10+U12+U13+U14+U15+U16+U17+U18</f>
        <v>499300</v>
      </c>
      <c r="V19" s="192">
        <f>V7+V8+V9+V10+V12+V13+V14+V15+V16+V17+V18</f>
        <v>0</v>
      </c>
      <c r="W19" s="192">
        <f>W7+W8+W9+W10+W12+W13+W14+W15+W16+W17+W18</f>
        <v>0</v>
      </c>
      <c r="X19" s="192">
        <f>X7+X8+X9+X10+X12+X13+X14+X15+X16+X17+X18</f>
        <v>0</v>
      </c>
    </row>
    <row r="20" spans="1:24" s="166" customFormat="1">
      <c r="A20" s="195">
        <v>2</v>
      </c>
      <c r="B20" s="196"/>
      <c r="C20" s="196" t="s">
        <v>187</v>
      </c>
      <c r="D20" s="196"/>
      <c r="E20" s="196"/>
      <c r="F20" s="196"/>
      <c r="G20" s="196"/>
      <c r="H20" s="196"/>
      <c r="I20" s="196">
        <f>F20+G20+H20</f>
        <v>0</v>
      </c>
      <c r="J20" s="198">
        <f>(I20/('Table I'!G11-'Table I'!G9)*100)</f>
        <v>0</v>
      </c>
      <c r="K20" s="196"/>
      <c r="L20" s="196"/>
      <c r="M20" s="196">
        <f>K20+L20</f>
        <v>0</v>
      </c>
      <c r="N20" s="198">
        <f>(M20)/'Table I'!K11*100</f>
        <v>0</v>
      </c>
      <c r="O20" s="196"/>
      <c r="P20" s="198">
        <f>(O20+I20)/(O61+'Table I'!G11-'Table I'!G9)*100</f>
        <v>0</v>
      </c>
      <c r="Q20" s="196"/>
      <c r="R20" s="198">
        <v>0</v>
      </c>
      <c r="S20" s="196"/>
      <c r="T20" s="198">
        <v>0</v>
      </c>
      <c r="U20" s="196"/>
      <c r="V20" s="196"/>
      <c r="W20" s="196"/>
      <c r="X20" s="196"/>
    </row>
    <row r="21" spans="1:24" s="167" customFormat="1">
      <c r="A21" s="183"/>
      <c r="B21" s="184" t="s">
        <v>145</v>
      </c>
      <c r="C21" s="184" t="s">
        <v>188</v>
      </c>
      <c r="D21" s="184"/>
      <c r="E21" s="184">
        <v>0</v>
      </c>
      <c r="F21" s="184">
        <v>0</v>
      </c>
      <c r="G21" s="184">
        <v>0</v>
      </c>
      <c r="H21" s="184"/>
      <c r="I21" s="184">
        <f>F21+G21+H21</f>
        <v>0</v>
      </c>
      <c r="J21" s="186">
        <f>(I21/('Table I'!G11-'Table I'!G9)*100)</f>
        <v>0</v>
      </c>
      <c r="K21" s="184">
        <v>0</v>
      </c>
      <c r="L21" s="184"/>
      <c r="M21" s="184">
        <f>K21+L21</f>
        <v>0</v>
      </c>
      <c r="N21" s="186">
        <f>(M21)/'Table I'!K11*100</f>
        <v>0</v>
      </c>
      <c r="O21" s="184">
        <v>0</v>
      </c>
      <c r="P21" s="186">
        <f>(O21+I21)/(O61+'Table I'!G11-'Table I'!G9)*100</f>
        <v>0</v>
      </c>
      <c r="Q21" s="184">
        <v>0</v>
      </c>
      <c r="R21" s="186">
        <v>0</v>
      </c>
      <c r="S21" s="184"/>
      <c r="T21" s="186">
        <v>0</v>
      </c>
      <c r="U21" s="184">
        <v>0</v>
      </c>
      <c r="V21" s="184"/>
      <c r="W21" s="184"/>
      <c r="X21" s="184"/>
    </row>
    <row r="22" spans="1:24" s="167" customFormat="1" ht="24">
      <c r="A22" s="183"/>
      <c r="B22" s="184" t="s">
        <v>149</v>
      </c>
      <c r="C22" s="184" t="s">
        <v>189</v>
      </c>
      <c r="D22" s="184"/>
      <c r="E22" s="184">
        <v>0</v>
      </c>
      <c r="F22" s="184">
        <v>0</v>
      </c>
      <c r="G22" s="184">
        <v>0</v>
      </c>
      <c r="H22" s="184"/>
      <c r="I22" s="184">
        <f>F22+G22+H22</f>
        <v>0</v>
      </c>
      <c r="J22" s="186">
        <f>(I22/('Table I'!G11-'Table I'!G9)*100)</f>
        <v>0</v>
      </c>
      <c r="K22" s="184">
        <v>0</v>
      </c>
      <c r="L22" s="184"/>
      <c r="M22" s="184">
        <f>K22+L22</f>
        <v>0</v>
      </c>
      <c r="N22" s="186">
        <f>(M22)/'Table I'!K11*100</f>
        <v>0</v>
      </c>
      <c r="O22" s="184">
        <v>0</v>
      </c>
      <c r="P22" s="186">
        <f>(O22+I22)/(O61+'Table I'!G11-'Table I'!G9)*100</f>
        <v>0</v>
      </c>
      <c r="Q22" s="184">
        <v>0</v>
      </c>
      <c r="R22" s="186">
        <v>0</v>
      </c>
      <c r="S22" s="184"/>
      <c r="T22" s="186">
        <v>0</v>
      </c>
      <c r="U22" s="184">
        <v>0</v>
      </c>
      <c r="V22" s="184"/>
      <c r="W22" s="184"/>
      <c r="X22" s="184"/>
    </row>
    <row r="23" spans="1:24" s="167" customFormat="1">
      <c r="A23" s="183"/>
      <c r="B23" s="184" t="s">
        <v>151</v>
      </c>
      <c r="C23" s="184" t="s">
        <v>179</v>
      </c>
      <c r="D23" s="184"/>
      <c r="E23" s="184">
        <v>0</v>
      </c>
      <c r="F23" s="184">
        <v>0</v>
      </c>
      <c r="G23" s="184">
        <v>0</v>
      </c>
      <c r="H23" s="184"/>
      <c r="I23" s="184">
        <f>F23+G23+H23</f>
        <v>0</v>
      </c>
      <c r="J23" s="186">
        <f>(I23/('Table I'!G11-'Table I'!G9)*100)</f>
        <v>0</v>
      </c>
      <c r="K23" s="184">
        <v>0</v>
      </c>
      <c r="L23" s="184"/>
      <c r="M23" s="184">
        <f>K23+L23</f>
        <v>0</v>
      </c>
      <c r="N23" s="186">
        <f>(M23)/'Table I'!K11*100</f>
        <v>0</v>
      </c>
      <c r="O23" s="184">
        <v>0</v>
      </c>
      <c r="P23" s="186">
        <f>(O23+I23)/(O61+'Table I'!G11-'Table I'!G9)*100</f>
        <v>0</v>
      </c>
      <c r="Q23" s="184">
        <v>0</v>
      </c>
      <c r="R23" s="186">
        <v>0</v>
      </c>
      <c r="S23" s="184"/>
      <c r="T23" s="186">
        <v>0</v>
      </c>
      <c r="U23" s="184">
        <v>0</v>
      </c>
      <c r="V23" s="184"/>
      <c r="W23" s="184"/>
      <c r="X23" s="184"/>
    </row>
    <row r="24" spans="1:24" s="167" customFormat="1" ht="24">
      <c r="A24" s="183"/>
      <c r="B24" s="184" t="s">
        <v>153</v>
      </c>
      <c r="C24" s="184" t="s">
        <v>190</v>
      </c>
      <c r="D24" s="184"/>
      <c r="E24" s="184">
        <v>0</v>
      </c>
      <c r="F24" s="184">
        <v>0</v>
      </c>
      <c r="G24" s="184">
        <v>0</v>
      </c>
      <c r="H24" s="184"/>
      <c r="I24" s="184">
        <f>F24+G24+H24</f>
        <v>0</v>
      </c>
      <c r="J24" s="186">
        <f>(I24/('Table I'!G11-'Table I'!G9)*100)</f>
        <v>0</v>
      </c>
      <c r="K24" s="184">
        <v>0</v>
      </c>
      <c r="L24" s="184"/>
      <c r="M24" s="184">
        <f>K24+L24</f>
        <v>0</v>
      </c>
      <c r="N24" s="186">
        <f>(M24)/'Table I'!K11*100</f>
        <v>0</v>
      </c>
      <c r="O24" s="184">
        <v>0</v>
      </c>
      <c r="P24" s="186">
        <f>(O24+I24)/(O61+'Table I'!G11-'Table I'!G9)*100</f>
        <v>0</v>
      </c>
      <c r="Q24" s="184">
        <v>0</v>
      </c>
      <c r="R24" s="186">
        <v>0</v>
      </c>
      <c r="S24" s="184"/>
      <c r="T24" s="186">
        <v>0</v>
      </c>
      <c r="U24" s="184">
        <v>0</v>
      </c>
      <c r="V24" s="184"/>
      <c r="W24" s="184"/>
      <c r="X24" s="184"/>
    </row>
    <row r="25" spans="1:24" s="167" customFormat="1" ht="24">
      <c r="A25" s="183"/>
      <c r="B25" s="184" t="s">
        <v>163</v>
      </c>
      <c r="C25" s="184" t="s">
        <v>191</v>
      </c>
      <c r="D25" s="184"/>
      <c r="E25" s="184">
        <v>0</v>
      </c>
      <c r="F25" s="184">
        <v>0</v>
      </c>
      <c r="G25" s="184">
        <v>0</v>
      </c>
      <c r="H25" s="184"/>
      <c r="I25" s="184">
        <f>F25+G25+H25</f>
        <v>0</v>
      </c>
      <c r="J25" s="186">
        <f>(I25/('Table I'!G11-'Table I'!G9)*100)</f>
        <v>0</v>
      </c>
      <c r="K25" s="184">
        <v>0</v>
      </c>
      <c r="L25" s="184"/>
      <c r="M25" s="184">
        <f>K25+L25</f>
        <v>0</v>
      </c>
      <c r="N25" s="186">
        <f>(M25)/'Table I'!K11*100</f>
        <v>0</v>
      </c>
      <c r="O25" s="184">
        <v>0</v>
      </c>
      <c r="P25" s="186">
        <f>(O25+I25)/(O61+'Table I'!G11-'Table I'!G9)*100</f>
        <v>0</v>
      </c>
      <c r="Q25" s="184">
        <v>0</v>
      </c>
      <c r="R25" s="186">
        <v>0</v>
      </c>
      <c r="S25" s="184"/>
      <c r="T25" s="186">
        <v>0</v>
      </c>
      <c r="U25" s="184">
        <v>0</v>
      </c>
      <c r="V25" s="184"/>
      <c r="W25" s="184"/>
      <c r="X25" s="184"/>
    </row>
    <row r="26" spans="1:24" s="167" customFormat="1" ht="36">
      <c r="A26" s="183"/>
      <c r="B26" s="184" t="s">
        <v>174</v>
      </c>
      <c r="C26" s="184" t="s">
        <v>192</v>
      </c>
      <c r="D26" s="184"/>
      <c r="E26" s="184">
        <v>0</v>
      </c>
      <c r="F26" s="184">
        <v>0</v>
      </c>
      <c r="G26" s="184">
        <v>0</v>
      </c>
      <c r="H26" s="184"/>
      <c r="I26" s="184">
        <f>F26+G26+H26</f>
        <v>0</v>
      </c>
      <c r="J26" s="186">
        <f>(I26/('Table I'!G11-'Table I'!G9)*100)</f>
        <v>0</v>
      </c>
      <c r="K26" s="184">
        <v>0</v>
      </c>
      <c r="L26" s="184"/>
      <c r="M26" s="184">
        <f>K26+L26</f>
        <v>0</v>
      </c>
      <c r="N26" s="186">
        <f>(M26)/'Table I'!K11*100</f>
        <v>0</v>
      </c>
      <c r="O26" s="184">
        <v>0</v>
      </c>
      <c r="P26" s="186">
        <f>(O26+I26)/(O61+'Table I'!G11-'Table I'!G9)*100</f>
        <v>0</v>
      </c>
      <c r="Q26" s="184">
        <v>0</v>
      </c>
      <c r="R26" s="186">
        <v>0</v>
      </c>
      <c r="S26" s="184"/>
      <c r="T26" s="186">
        <v>0</v>
      </c>
      <c r="U26" s="184">
        <v>0</v>
      </c>
      <c r="V26" s="184"/>
      <c r="W26" s="184"/>
      <c r="X26" s="184"/>
    </row>
    <row r="27" spans="1:24" s="167" customFormat="1">
      <c r="A27" s="183"/>
      <c r="B27" s="184" t="s">
        <v>176</v>
      </c>
      <c r="C27" s="184" t="s">
        <v>193</v>
      </c>
      <c r="D27" s="184"/>
      <c r="E27" s="184">
        <v>0</v>
      </c>
      <c r="F27" s="184">
        <v>0</v>
      </c>
      <c r="G27" s="184">
        <v>0</v>
      </c>
      <c r="H27" s="184"/>
      <c r="I27" s="184">
        <f>F27+G27+H27</f>
        <v>0</v>
      </c>
      <c r="J27" s="186">
        <f>(I27/('Table I'!G11-'Table I'!G9)*100)</f>
        <v>0</v>
      </c>
      <c r="K27" s="184">
        <v>0</v>
      </c>
      <c r="L27" s="184"/>
      <c r="M27" s="184">
        <f>K27+L27</f>
        <v>0</v>
      </c>
      <c r="N27" s="186">
        <f>(M27)/'Table I'!K11*100</f>
        <v>0</v>
      </c>
      <c r="O27" s="184">
        <v>0</v>
      </c>
      <c r="P27" s="186">
        <f>(O27+I27)/(O61+'Table I'!G11-'Table I'!G9)*100</f>
        <v>0</v>
      </c>
      <c r="Q27" s="184">
        <v>0</v>
      </c>
      <c r="R27" s="186">
        <v>0</v>
      </c>
      <c r="S27" s="184"/>
      <c r="T27" s="186">
        <v>0</v>
      </c>
      <c r="U27" s="184">
        <v>0</v>
      </c>
      <c r="V27" s="184"/>
      <c r="W27" s="184"/>
      <c r="X27" s="184"/>
    </row>
    <row r="28" spans="1:24" s="168" customFormat="1">
      <c r="A28" s="191"/>
      <c r="B28" s="192"/>
      <c r="C28" s="192" t="s">
        <v>194</v>
      </c>
      <c r="D28" s="192"/>
      <c r="E28" s="192">
        <f>+E21+E22+E23+E24+E25+E26+E27</f>
        <v>0</v>
      </c>
      <c r="F28" s="192">
        <f>+F21+F22+F23+F24+F25+F26+F27</f>
        <v>0</v>
      </c>
      <c r="G28" s="192">
        <f>+G21+G22+G23+G24+G25+G26+G27</f>
        <v>0</v>
      </c>
      <c r="H28" s="192">
        <f>+H21+H22+H23+H24+H25+H26+H27</f>
        <v>0</v>
      </c>
      <c r="I28" s="192">
        <f>F28+G28+H28</f>
        <v>0</v>
      </c>
      <c r="J28" s="194">
        <f>(I28/('Table I'!G11-'Table I'!G9)*100)</f>
        <v>0</v>
      </c>
      <c r="K28" s="192">
        <f>+K21+K22+K23+K24+K25+K26+K27</f>
        <v>0</v>
      </c>
      <c r="L28" s="192">
        <f>+L21+L22+L23+L24+L25+L26+L27</f>
        <v>0</v>
      </c>
      <c r="M28" s="192">
        <f>K28+L28</f>
        <v>0</v>
      </c>
      <c r="N28" s="194">
        <f>(M28)/'Table I'!K11*100</f>
        <v>0</v>
      </c>
      <c r="O28" s="192">
        <f>+O21+O22+O23+O24+O25+O26+O27</f>
        <v>0</v>
      </c>
      <c r="P28" s="194">
        <f>(O28+I28)/(O61+'Table I'!G11-'Table I'!G9)*100</f>
        <v>0</v>
      </c>
      <c r="Q28" s="192">
        <f>+Q21+Q22+Q23+Q24+Q25+Q26+Q27</f>
        <v>0</v>
      </c>
      <c r="R28" s="194">
        <v>0</v>
      </c>
      <c r="S28" s="192">
        <f>+S21+S22+S23+S24+S25+S26+S27</f>
        <v>0</v>
      </c>
      <c r="T28" s="194">
        <v>0</v>
      </c>
      <c r="U28" s="192">
        <f>+U21+U22+U23+U24+U25+U26+U27</f>
        <v>0</v>
      </c>
      <c r="V28" s="192">
        <f>+V21+V22+V23+V24+V25+V26+V27</f>
        <v>0</v>
      </c>
      <c r="W28" s="192">
        <f>+W21+W22+W23+W24+W25+W26+W27</f>
        <v>0</v>
      </c>
      <c r="X28" s="192">
        <f>+X21+X22+X23+X24+X25+X26+X27</f>
        <v>0</v>
      </c>
    </row>
    <row r="29" spans="1:24" s="166" customFormat="1" ht="24">
      <c r="A29" s="195">
        <v>3</v>
      </c>
      <c r="B29" s="196"/>
      <c r="C29" s="196" t="s">
        <v>195</v>
      </c>
      <c r="D29" s="196"/>
      <c r="E29" s="196"/>
      <c r="F29" s="196"/>
      <c r="G29" s="196"/>
      <c r="H29" s="196"/>
      <c r="I29" s="196">
        <f>F29+G29+H29</f>
        <v>0</v>
      </c>
      <c r="J29" s="198">
        <f>(I29/('Table I'!G11-'Table I'!G9)*100)</f>
        <v>0</v>
      </c>
      <c r="K29" s="196"/>
      <c r="L29" s="196"/>
      <c r="M29" s="196">
        <f>K29+L29</f>
        <v>0</v>
      </c>
      <c r="N29" s="198">
        <f>(M29)/'Table I'!K11*100</f>
        <v>0</v>
      </c>
      <c r="O29" s="196"/>
      <c r="P29" s="198">
        <f>(O29+I29)/(O61+'Table I'!G11-'Table I'!G9)*100</f>
        <v>0</v>
      </c>
      <c r="Q29" s="196"/>
      <c r="R29" s="198">
        <v>0</v>
      </c>
      <c r="S29" s="196"/>
      <c r="T29" s="198">
        <v>0</v>
      </c>
      <c r="U29" s="196"/>
      <c r="V29" s="196"/>
      <c r="W29" s="196"/>
      <c r="X29" s="196"/>
    </row>
    <row r="30" spans="1:24" s="167" customFormat="1" ht="36">
      <c r="A30" s="183"/>
      <c r="B30" s="184" t="s">
        <v>196</v>
      </c>
      <c r="C30" s="184" t="s">
        <v>197</v>
      </c>
      <c r="D30" s="184"/>
      <c r="E30" s="184">
        <v>0</v>
      </c>
      <c r="F30" s="184">
        <v>0</v>
      </c>
      <c r="G30" s="184">
        <v>0</v>
      </c>
      <c r="H30" s="184"/>
      <c r="I30" s="184">
        <f>F30+G30+H30</f>
        <v>0</v>
      </c>
      <c r="J30" s="186">
        <f>(I30/('Table I'!G11-'Table I'!G9)*100)</f>
        <v>0</v>
      </c>
      <c r="K30" s="184">
        <v>0</v>
      </c>
      <c r="L30" s="184"/>
      <c r="M30" s="184">
        <f>K30+L30</f>
        <v>0</v>
      </c>
      <c r="N30" s="186">
        <f>(M30)/'Table I'!K11*100</f>
        <v>0</v>
      </c>
      <c r="O30" s="184">
        <v>0</v>
      </c>
      <c r="P30" s="186">
        <f>(O30+I30)/(O61+'Table I'!G11-'Table I'!G9)*100</f>
        <v>0</v>
      </c>
      <c r="Q30" s="184">
        <v>0</v>
      </c>
      <c r="R30" s="186">
        <v>0</v>
      </c>
      <c r="S30" s="184"/>
      <c r="T30" s="186">
        <v>0</v>
      </c>
      <c r="U30" s="184">
        <v>0</v>
      </c>
      <c r="V30" s="184"/>
      <c r="W30" s="184"/>
      <c r="X30" s="184"/>
    </row>
    <row r="31" spans="1:24" s="167" customFormat="1" ht="24">
      <c r="A31" s="183"/>
      <c r="B31" s="184" t="s">
        <v>198</v>
      </c>
      <c r="C31" s="184" t="s">
        <v>199</v>
      </c>
      <c r="D31" s="184"/>
      <c r="E31" s="184">
        <v>0</v>
      </c>
      <c r="F31" s="184">
        <v>0</v>
      </c>
      <c r="G31" s="184">
        <v>0</v>
      </c>
      <c r="H31" s="184"/>
      <c r="I31" s="184">
        <f>F31+G31+H31</f>
        <v>0</v>
      </c>
      <c r="J31" s="186">
        <f>(I31/('Table I'!G11-'Table I'!G9)*100)</f>
        <v>0</v>
      </c>
      <c r="K31" s="184">
        <v>0</v>
      </c>
      <c r="L31" s="184"/>
      <c r="M31" s="184">
        <f>K31+L31</f>
        <v>0</v>
      </c>
      <c r="N31" s="186">
        <f>(M31)/'Table I'!K11*100</f>
        <v>0</v>
      </c>
      <c r="O31" s="184">
        <v>0</v>
      </c>
      <c r="P31" s="186">
        <f>(O31+I31)/(O61+'Table I'!G11-'Table I'!G9)*100</f>
        <v>0</v>
      </c>
      <c r="Q31" s="184">
        <v>0</v>
      </c>
      <c r="R31" s="186">
        <v>0</v>
      </c>
      <c r="S31" s="184"/>
      <c r="T31" s="186">
        <v>0</v>
      </c>
      <c r="U31" s="184">
        <v>0</v>
      </c>
      <c r="V31" s="184"/>
      <c r="W31" s="184"/>
      <c r="X31" s="184"/>
    </row>
    <row r="32" spans="1:24" s="167" customFormat="1" ht="24">
      <c r="A32" s="183"/>
      <c r="B32" s="184" t="s">
        <v>200</v>
      </c>
      <c r="C32" s="184" t="s">
        <v>199</v>
      </c>
      <c r="D32" s="184"/>
      <c r="E32" s="184">
        <v>0</v>
      </c>
      <c r="F32" s="184">
        <v>0</v>
      </c>
      <c r="G32" s="184">
        <v>0</v>
      </c>
      <c r="H32" s="184"/>
      <c r="I32" s="184">
        <f>F32+G32+H32</f>
        <v>0</v>
      </c>
      <c r="J32" s="186">
        <f>(I32/('Table I'!G11-'Table I'!G9)*100)</f>
        <v>0</v>
      </c>
      <c r="K32" s="184">
        <v>0</v>
      </c>
      <c r="L32" s="184"/>
      <c r="M32" s="184">
        <f>K32+L32</f>
        <v>0</v>
      </c>
      <c r="N32" s="186">
        <f>(M32)/'Table I'!K11*100</f>
        <v>0</v>
      </c>
      <c r="O32" s="184">
        <v>0</v>
      </c>
      <c r="P32" s="186">
        <f>(O32+I32)/(O61+'Table I'!G11-'Table I'!G9)*100</f>
        <v>0</v>
      </c>
      <c r="Q32" s="184">
        <v>0</v>
      </c>
      <c r="R32" s="186">
        <v>0</v>
      </c>
      <c r="S32" s="184"/>
      <c r="T32" s="186">
        <v>0</v>
      </c>
      <c r="U32" s="184">
        <v>0</v>
      </c>
      <c r="V32" s="184"/>
      <c r="W32" s="184"/>
      <c r="X32" s="184"/>
    </row>
    <row r="33" spans="1:24" s="168" customFormat="1">
      <c r="A33" s="191"/>
      <c r="B33" s="192"/>
      <c r="C33" s="192" t="s">
        <v>201</v>
      </c>
      <c r="D33" s="192"/>
      <c r="E33" s="192">
        <f>+E30+E31+E32</f>
        <v>0</v>
      </c>
      <c r="F33" s="192">
        <f>+F30+F31+F32</f>
        <v>0</v>
      </c>
      <c r="G33" s="192">
        <f>+G30+G31+G32</f>
        <v>0</v>
      </c>
      <c r="H33" s="192">
        <f>+H30+H31+H32</f>
        <v>0</v>
      </c>
      <c r="I33" s="192">
        <f>F33+G33+H33</f>
        <v>0</v>
      </c>
      <c r="J33" s="194">
        <f>(I33/('Table I'!G11-'Table I'!G9)*100)</f>
        <v>0</v>
      </c>
      <c r="K33" s="192">
        <f>+K30+K31+K32</f>
        <v>0</v>
      </c>
      <c r="L33" s="192">
        <f>+L30+L31+L32</f>
        <v>0</v>
      </c>
      <c r="M33" s="192">
        <f>K33+L33</f>
        <v>0</v>
      </c>
      <c r="N33" s="194">
        <f>(M33)/'Table I'!K11*100</f>
        <v>0</v>
      </c>
      <c r="O33" s="192">
        <f>+O30+O31+O32</f>
        <v>0</v>
      </c>
      <c r="P33" s="194">
        <f>(O33+I33)/(O61+'Table I'!G11-'Table I'!G9)*100</f>
        <v>0</v>
      </c>
      <c r="Q33" s="192">
        <f>+Q30+Q31+Q32</f>
        <v>0</v>
      </c>
      <c r="R33" s="194">
        <v>0</v>
      </c>
      <c r="S33" s="192">
        <f>+S30+S31+S32</f>
        <v>0</v>
      </c>
      <c r="T33" s="194">
        <v>0</v>
      </c>
      <c r="U33" s="192">
        <f>+U30+U31+U32</f>
        <v>0</v>
      </c>
      <c r="V33" s="192">
        <f>+V30+V31+V32</f>
        <v>0</v>
      </c>
      <c r="W33" s="192">
        <f>+W30+W31+W32</f>
        <v>0</v>
      </c>
      <c r="X33" s="192">
        <f>+X30+X31+X32</f>
        <v>0</v>
      </c>
    </row>
    <row r="34" spans="1:24" s="166" customFormat="1">
      <c r="A34" s="195">
        <v>4</v>
      </c>
      <c r="B34" s="196"/>
      <c r="C34" s="196" t="s">
        <v>202</v>
      </c>
      <c r="D34" s="196"/>
      <c r="E34" s="196"/>
      <c r="F34" s="196"/>
      <c r="G34" s="196"/>
      <c r="H34" s="196"/>
      <c r="I34" s="196">
        <f>F34+G34+H34</f>
        <v>0</v>
      </c>
      <c r="J34" s="198">
        <f>(I34/('Table I'!G11-'Table I'!G9)*100)</f>
        <v>0</v>
      </c>
      <c r="K34" s="196"/>
      <c r="L34" s="196"/>
      <c r="M34" s="196">
        <f>K34+L34</f>
        <v>0</v>
      </c>
      <c r="N34" s="198">
        <f>(M34)/'Table I'!K11*100</f>
        <v>0</v>
      </c>
      <c r="O34" s="196"/>
      <c r="P34" s="198">
        <f>(O34+I34)/(O61+'Table I'!G11-'Table I'!G9)*100</f>
        <v>0</v>
      </c>
      <c r="Q34" s="196"/>
      <c r="R34" s="198">
        <v>0</v>
      </c>
      <c r="S34" s="196"/>
      <c r="T34" s="198">
        <v>0</v>
      </c>
      <c r="U34" s="196"/>
      <c r="V34" s="196"/>
      <c r="W34" s="196"/>
      <c r="X34" s="196"/>
    </row>
    <row r="35" spans="1:24" s="167" customFormat="1" ht="24">
      <c r="A35" s="183"/>
      <c r="B35" s="184" t="s">
        <v>145</v>
      </c>
      <c r="C35" s="184" t="s">
        <v>203</v>
      </c>
      <c r="D35" s="184"/>
      <c r="E35" s="184">
        <v>0</v>
      </c>
      <c r="F35" s="184">
        <v>0</v>
      </c>
      <c r="G35" s="184">
        <v>0</v>
      </c>
      <c r="H35" s="184"/>
      <c r="I35" s="184">
        <f>F35+G35+H35</f>
        <v>0</v>
      </c>
      <c r="J35" s="186">
        <f>(I35/('Table I'!G11-'Table I'!G9)*100)</f>
        <v>0</v>
      </c>
      <c r="K35" s="184">
        <v>0</v>
      </c>
      <c r="L35" s="184"/>
      <c r="M35" s="184">
        <f>K35+L35</f>
        <v>0</v>
      </c>
      <c r="N35" s="186">
        <f>(M35)/'Table I'!K11*100</f>
        <v>0</v>
      </c>
      <c r="O35" s="184">
        <v>0</v>
      </c>
      <c r="P35" s="186">
        <f>(O35+I35)/(O61+'Table I'!G11-'Table I'!G9)*100</f>
        <v>0</v>
      </c>
      <c r="Q35" s="184">
        <v>0</v>
      </c>
      <c r="R35" s="186">
        <v>0</v>
      </c>
      <c r="S35" s="184"/>
      <c r="T35" s="186">
        <v>0</v>
      </c>
      <c r="U35" s="184">
        <v>0</v>
      </c>
      <c r="V35" s="184"/>
      <c r="W35" s="184"/>
      <c r="X35" s="184"/>
    </row>
    <row r="36" spans="1:24" s="167" customFormat="1" ht="48">
      <c r="A36" s="183"/>
      <c r="B36" s="184" t="s">
        <v>149</v>
      </c>
      <c r="C36" s="184" t="s">
        <v>204</v>
      </c>
      <c r="D36" s="184"/>
      <c r="E36" s="184">
        <v>1</v>
      </c>
      <c r="F36" s="184">
        <v>195795</v>
      </c>
      <c r="G36" s="184">
        <v>0</v>
      </c>
      <c r="H36" s="184"/>
      <c r="I36" s="184">
        <f>F36+G36+H36</f>
        <v>195795</v>
      </c>
      <c r="J36" s="186">
        <f>(I36/('Table I'!G11-'Table I'!G9)*100)</f>
        <v>4.9162792507881186</v>
      </c>
      <c r="K36" s="184">
        <v>195795</v>
      </c>
      <c r="L36" s="184"/>
      <c r="M36" s="184">
        <f>K36+L36</f>
        <v>195795</v>
      </c>
      <c r="N36" s="186">
        <f>(M36)/'Table I'!K11*100</f>
        <v>4.9162792507881186</v>
      </c>
      <c r="O36" s="184">
        <v>0</v>
      </c>
      <c r="P36" s="186">
        <f>(O36+I36)/(O61+'Table I'!G11-'Table I'!G9)*100</f>
        <v>4.9162792507881186</v>
      </c>
      <c r="Q36" s="184">
        <v>0</v>
      </c>
      <c r="R36" s="186">
        <v>0</v>
      </c>
      <c r="S36" s="184"/>
      <c r="T36" s="186">
        <v>0</v>
      </c>
      <c r="U36" s="184">
        <v>0</v>
      </c>
      <c r="V36" s="184"/>
      <c r="W36" s="184"/>
      <c r="X36" s="184"/>
    </row>
    <row r="37" spans="1:24">
      <c r="A37" s="187"/>
      <c r="B37" s="188"/>
      <c r="C37" s="188" t="s">
        <v>205</v>
      </c>
      <c r="D37" s="188" t="s">
        <v>206</v>
      </c>
      <c r="E37" s="188"/>
      <c r="F37" s="188">
        <v>195795</v>
      </c>
      <c r="G37" s="188">
        <v>0</v>
      </c>
      <c r="H37" s="188"/>
      <c r="I37" s="188">
        <f>F37+G37+H37</f>
        <v>195795</v>
      </c>
      <c r="J37" s="190">
        <f>(I37/('Table I'!G11-'Table I'!G9)*100)</f>
        <v>4.9162792507881186</v>
      </c>
      <c r="K37" s="188">
        <v>195795</v>
      </c>
      <c r="L37" s="188"/>
      <c r="M37" s="188">
        <f>K37+L37</f>
        <v>195795</v>
      </c>
      <c r="N37" s="190">
        <f>(M37)/'Table I'!K11*100</f>
        <v>4.9162792507881186</v>
      </c>
      <c r="O37" s="188">
        <v>0</v>
      </c>
      <c r="P37" s="190">
        <f>(O37+I37)/(O61+'Table I'!G11-'Table I'!G9)*100</f>
        <v>4.9162792507881186</v>
      </c>
      <c r="Q37" s="188">
        <v>0</v>
      </c>
      <c r="R37" s="190">
        <v>0</v>
      </c>
      <c r="S37" s="188">
        <v>0</v>
      </c>
      <c r="T37" s="190">
        <v>0</v>
      </c>
      <c r="U37" s="188">
        <v>0</v>
      </c>
      <c r="V37" s="188"/>
      <c r="W37" s="188"/>
      <c r="X37" s="188"/>
    </row>
    <row r="38" spans="1:24" s="167" customFormat="1">
      <c r="A38" s="183"/>
      <c r="B38" s="184" t="s">
        <v>151</v>
      </c>
      <c r="C38" s="184" t="s">
        <v>207</v>
      </c>
      <c r="D38" s="184"/>
      <c r="E38" s="184">
        <v>0</v>
      </c>
      <c r="F38" s="184">
        <v>0</v>
      </c>
      <c r="G38" s="184">
        <v>0</v>
      </c>
      <c r="H38" s="184"/>
      <c r="I38" s="184">
        <f>F38+G38+H38</f>
        <v>0</v>
      </c>
      <c r="J38" s="186">
        <f>(I38/('Table I'!G11-'Table I'!G9)*100)</f>
        <v>0</v>
      </c>
      <c r="K38" s="184">
        <v>0</v>
      </c>
      <c r="L38" s="184"/>
      <c r="M38" s="184">
        <f>K38+L38</f>
        <v>0</v>
      </c>
      <c r="N38" s="186">
        <f>(M38)/'Table I'!K11*100</f>
        <v>0</v>
      </c>
      <c r="O38" s="184">
        <v>0</v>
      </c>
      <c r="P38" s="186">
        <f>(O38+I38)/(O61+'Table I'!G11-'Table I'!G9)*100</f>
        <v>0</v>
      </c>
      <c r="Q38" s="184">
        <v>0</v>
      </c>
      <c r="R38" s="186">
        <v>0</v>
      </c>
      <c r="S38" s="184"/>
      <c r="T38" s="186">
        <v>0</v>
      </c>
      <c r="U38" s="184">
        <v>0</v>
      </c>
      <c r="V38" s="184"/>
      <c r="W38" s="184"/>
      <c r="X38" s="184"/>
    </row>
    <row r="39" spans="1:24" s="167" customFormat="1" ht="72">
      <c r="A39" s="183"/>
      <c r="B39" s="184" t="s">
        <v>153</v>
      </c>
      <c r="C39" s="184" t="s">
        <v>208</v>
      </c>
      <c r="D39" s="184"/>
      <c r="E39" s="184">
        <v>0</v>
      </c>
      <c r="F39" s="184">
        <v>0</v>
      </c>
      <c r="G39" s="184">
        <v>0</v>
      </c>
      <c r="H39" s="184"/>
      <c r="I39" s="184">
        <f>F39+G39+H39</f>
        <v>0</v>
      </c>
      <c r="J39" s="186">
        <f>(I39/('Table I'!G11-'Table I'!G9)*100)</f>
        <v>0</v>
      </c>
      <c r="K39" s="184">
        <v>0</v>
      </c>
      <c r="L39" s="184"/>
      <c r="M39" s="184">
        <f>K39+L39</f>
        <v>0</v>
      </c>
      <c r="N39" s="186">
        <f>(M39)/'Table I'!K11*100</f>
        <v>0</v>
      </c>
      <c r="O39" s="184">
        <v>0</v>
      </c>
      <c r="P39" s="186">
        <f>(O39+I39)/(O61+'Table I'!G11-'Table I'!G9)*100</f>
        <v>0</v>
      </c>
      <c r="Q39" s="184">
        <v>0</v>
      </c>
      <c r="R39" s="186">
        <v>0</v>
      </c>
      <c r="S39" s="184"/>
      <c r="T39" s="186">
        <v>0</v>
      </c>
      <c r="U39" s="184">
        <v>0</v>
      </c>
      <c r="V39" s="184"/>
      <c r="W39" s="184"/>
      <c r="X39" s="184"/>
    </row>
    <row r="40" spans="1:24" s="167" customFormat="1" ht="60">
      <c r="A40" s="183"/>
      <c r="B40" s="184" t="s">
        <v>163</v>
      </c>
      <c r="C40" s="184" t="s">
        <v>209</v>
      </c>
      <c r="D40" s="184"/>
      <c r="E40" s="184">
        <v>0</v>
      </c>
      <c r="F40" s="184">
        <v>0</v>
      </c>
      <c r="G40" s="184">
        <v>0</v>
      </c>
      <c r="H40" s="184"/>
      <c r="I40" s="184">
        <f>F40+G40+H40</f>
        <v>0</v>
      </c>
      <c r="J40" s="186">
        <f>(I40/('Table I'!G11-'Table I'!G9)*100)</f>
        <v>0</v>
      </c>
      <c r="K40" s="184">
        <v>0</v>
      </c>
      <c r="L40" s="184"/>
      <c r="M40" s="184">
        <f>K40+L40</f>
        <v>0</v>
      </c>
      <c r="N40" s="186">
        <f>(M40)/'Table I'!K11*100</f>
        <v>0</v>
      </c>
      <c r="O40" s="184">
        <v>0</v>
      </c>
      <c r="P40" s="186">
        <f>(O40+I40)/(O61+'Table I'!G11-'Table I'!G9)*100</f>
        <v>0</v>
      </c>
      <c r="Q40" s="184">
        <v>0</v>
      </c>
      <c r="R40" s="186">
        <v>0</v>
      </c>
      <c r="S40" s="184"/>
      <c r="T40" s="186">
        <v>0</v>
      </c>
      <c r="U40" s="184">
        <v>0</v>
      </c>
      <c r="V40" s="184"/>
      <c r="W40" s="184"/>
      <c r="X40" s="184"/>
    </row>
    <row r="41" spans="1:24" s="167" customFormat="1" ht="24">
      <c r="A41" s="183"/>
      <c r="B41" s="184" t="s">
        <v>174</v>
      </c>
      <c r="C41" s="184" t="s">
        <v>210</v>
      </c>
      <c r="D41" s="184"/>
      <c r="E41" s="184">
        <v>0</v>
      </c>
      <c r="F41" s="184">
        <v>0</v>
      </c>
      <c r="G41" s="184">
        <v>0</v>
      </c>
      <c r="H41" s="184"/>
      <c r="I41" s="184">
        <f>F41+G41+H41</f>
        <v>0</v>
      </c>
      <c r="J41" s="186">
        <f>(I41/('Table I'!G11-'Table I'!G9)*100)</f>
        <v>0</v>
      </c>
      <c r="K41" s="184">
        <v>0</v>
      </c>
      <c r="L41" s="184"/>
      <c r="M41" s="184">
        <f>K41+L41</f>
        <v>0</v>
      </c>
      <c r="N41" s="186">
        <f>(M41)/'Table I'!K11*100</f>
        <v>0</v>
      </c>
      <c r="O41" s="184">
        <v>0</v>
      </c>
      <c r="P41" s="186">
        <f>(O41+I41)/(O61+'Table I'!G11-'Table I'!G9)*100</f>
        <v>0</v>
      </c>
      <c r="Q41" s="184">
        <v>0</v>
      </c>
      <c r="R41" s="186">
        <v>0</v>
      </c>
      <c r="S41" s="184"/>
      <c r="T41" s="186">
        <v>0</v>
      </c>
      <c r="U41" s="184">
        <v>0</v>
      </c>
      <c r="V41" s="184"/>
      <c r="W41" s="184"/>
      <c r="X41" s="184"/>
    </row>
    <row r="42" spans="1:24" s="167" customFormat="1" ht="36">
      <c r="A42" s="183"/>
      <c r="B42" s="184" t="s">
        <v>176</v>
      </c>
      <c r="C42" s="184" t="s">
        <v>211</v>
      </c>
      <c r="D42" s="184"/>
      <c r="E42" s="184">
        <v>98</v>
      </c>
      <c r="F42" s="184">
        <v>73540</v>
      </c>
      <c r="G42" s="184">
        <v>0</v>
      </c>
      <c r="H42" s="184"/>
      <c r="I42" s="184">
        <f>F42+G42+H42</f>
        <v>73540</v>
      </c>
      <c r="J42" s="186">
        <f>(I42/('Table I'!G11-'Table I'!G9)*100)</f>
        <v>1.8465393707855577</v>
      </c>
      <c r="K42" s="184">
        <v>73540</v>
      </c>
      <c r="L42" s="184"/>
      <c r="M42" s="184">
        <f>K42+L42</f>
        <v>73540</v>
      </c>
      <c r="N42" s="186">
        <f>(M42)/'Table I'!K11*100</f>
        <v>1.8465393707855577</v>
      </c>
      <c r="O42" s="184">
        <v>0</v>
      </c>
      <c r="P42" s="186">
        <f>(O42+I42)/(O61+'Table I'!G11-'Table I'!G9)*100</f>
        <v>1.8465393707855577</v>
      </c>
      <c r="Q42" s="184">
        <v>0</v>
      </c>
      <c r="R42" s="186">
        <v>0</v>
      </c>
      <c r="S42" s="184"/>
      <c r="T42" s="186">
        <v>0</v>
      </c>
      <c r="U42" s="184">
        <v>1800</v>
      </c>
      <c r="V42" s="184"/>
      <c r="W42" s="184"/>
      <c r="X42" s="184"/>
    </row>
    <row r="43" spans="1:24" s="167" customFormat="1" ht="36">
      <c r="A43" s="183"/>
      <c r="B43" s="184" t="s">
        <v>178</v>
      </c>
      <c r="C43" s="184" t="s">
        <v>212</v>
      </c>
      <c r="D43" s="184"/>
      <c r="E43" s="184">
        <v>3</v>
      </c>
      <c r="F43" s="184">
        <v>266500</v>
      </c>
      <c r="G43" s="184">
        <v>0</v>
      </c>
      <c r="H43" s="184"/>
      <c r="I43" s="184">
        <f>F43+G43+H43</f>
        <v>266500</v>
      </c>
      <c r="J43" s="186">
        <f>(I43/('Table I'!G11-'Table I'!G9)*100)</f>
        <v>6.6916337002223436</v>
      </c>
      <c r="K43" s="184">
        <v>266500</v>
      </c>
      <c r="L43" s="184"/>
      <c r="M43" s="184">
        <f>K43+L43</f>
        <v>266500</v>
      </c>
      <c r="N43" s="186">
        <f>(M43)/'Table I'!K11*100</f>
        <v>6.6916337002223436</v>
      </c>
      <c r="O43" s="184">
        <v>0</v>
      </c>
      <c r="P43" s="186">
        <f>(O43+I43)/(O61+'Table I'!G11-'Table I'!G9)*100</f>
        <v>6.6916337002223436</v>
      </c>
      <c r="Q43" s="184">
        <v>0</v>
      </c>
      <c r="R43" s="186">
        <v>0</v>
      </c>
      <c r="S43" s="184"/>
      <c r="T43" s="186">
        <v>0</v>
      </c>
      <c r="U43" s="184">
        <v>0</v>
      </c>
      <c r="V43" s="184"/>
      <c r="W43" s="184"/>
      <c r="X43" s="184"/>
    </row>
    <row r="44" spans="1:24">
      <c r="A44" s="187"/>
      <c r="B44" s="188"/>
      <c r="C44" s="188" t="s">
        <v>213</v>
      </c>
      <c r="D44" s="188" t="s">
        <v>214</v>
      </c>
      <c r="E44" s="188"/>
      <c r="F44" s="188">
        <v>92500</v>
      </c>
      <c r="G44" s="188">
        <v>0</v>
      </c>
      <c r="H44" s="188"/>
      <c r="I44" s="188">
        <f>F44+G44+H44</f>
        <v>92500</v>
      </c>
      <c r="J44" s="190">
        <f>(I44/('Table I'!G11-'Table I'!G9)*100)</f>
        <v>2.3226120723098189</v>
      </c>
      <c r="K44" s="188">
        <v>92500</v>
      </c>
      <c r="L44" s="188"/>
      <c r="M44" s="188">
        <f>K44+L44</f>
        <v>92500</v>
      </c>
      <c r="N44" s="190">
        <f>(M44)/'Table I'!K11*100</f>
        <v>2.3226120723098189</v>
      </c>
      <c r="O44" s="188">
        <v>0</v>
      </c>
      <c r="P44" s="190">
        <f>(O44+I44)/(O61+'Table I'!G11-'Table I'!G9)*100</f>
        <v>2.3226120723098189</v>
      </c>
      <c r="Q44" s="188">
        <v>0</v>
      </c>
      <c r="R44" s="190">
        <v>0</v>
      </c>
      <c r="S44" s="188">
        <v>0</v>
      </c>
      <c r="T44" s="190">
        <v>0</v>
      </c>
      <c r="U44" s="188">
        <v>0</v>
      </c>
      <c r="V44" s="188"/>
      <c r="W44" s="188"/>
      <c r="X44" s="188"/>
    </row>
    <row r="45" spans="1:24">
      <c r="A45" s="187"/>
      <c r="B45" s="188"/>
      <c r="C45" s="188" t="s">
        <v>215</v>
      </c>
      <c r="D45" s="188" t="s">
        <v>214</v>
      </c>
      <c r="E45" s="188"/>
      <c r="F45" s="188">
        <v>89000</v>
      </c>
      <c r="G45" s="188">
        <v>0</v>
      </c>
      <c r="H45" s="188"/>
      <c r="I45" s="188">
        <f>F45+G45+H45</f>
        <v>89000</v>
      </c>
      <c r="J45" s="190">
        <f>(I45/('Table I'!G11-'Table I'!G9)*100)</f>
        <v>2.2347294533575557</v>
      </c>
      <c r="K45" s="188">
        <v>89000</v>
      </c>
      <c r="L45" s="188"/>
      <c r="M45" s="188">
        <f>K45+L45</f>
        <v>89000</v>
      </c>
      <c r="N45" s="190">
        <f>(M45)/'Table I'!K11*100</f>
        <v>2.2347294533575557</v>
      </c>
      <c r="O45" s="188">
        <v>0</v>
      </c>
      <c r="P45" s="190">
        <f>(O45+I45)/(O61+'Table I'!G11-'Table I'!G9)*100</f>
        <v>2.2347294533575557</v>
      </c>
      <c r="Q45" s="188">
        <v>0</v>
      </c>
      <c r="R45" s="190">
        <v>0</v>
      </c>
      <c r="S45" s="188">
        <v>0</v>
      </c>
      <c r="T45" s="190">
        <v>0</v>
      </c>
      <c r="U45" s="188">
        <v>0</v>
      </c>
      <c r="V45" s="188"/>
      <c r="W45" s="188"/>
      <c r="X45" s="188"/>
    </row>
    <row r="46" spans="1:24">
      <c r="A46" s="187"/>
      <c r="B46" s="188"/>
      <c r="C46" s="188" t="s">
        <v>216</v>
      </c>
      <c r="D46" s="188" t="s">
        <v>214</v>
      </c>
      <c r="E46" s="188"/>
      <c r="F46" s="188">
        <v>85000</v>
      </c>
      <c r="G46" s="188">
        <v>0</v>
      </c>
      <c r="H46" s="188"/>
      <c r="I46" s="188">
        <f>F46+G46+H46</f>
        <v>85000</v>
      </c>
      <c r="J46" s="190">
        <f>(I46/('Table I'!G11-'Table I'!G9)*100)</f>
        <v>2.1342921745549686</v>
      </c>
      <c r="K46" s="188">
        <v>85000</v>
      </c>
      <c r="L46" s="188"/>
      <c r="M46" s="188">
        <f>K46+L46</f>
        <v>85000</v>
      </c>
      <c r="N46" s="190">
        <f>(M46)/'Table I'!K11*100</f>
        <v>2.1342921745549686</v>
      </c>
      <c r="O46" s="188">
        <v>0</v>
      </c>
      <c r="P46" s="190">
        <f>(O46+I46)/(O61+'Table I'!G11-'Table I'!G9)*100</f>
        <v>2.1342921745549686</v>
      </c>
      <c r="Q46" s="188">
        <v>0</v>
      </c>
      <c r="R46" s="190">
        <v>0</v>
      </c>
      <c r="S46" s="188">
        <v>0</v>
      </c>
      <c r="T46" s="190">
        <v>0</v>
      </c>
      <c r="U46" s="188">
        <v>0</v>
      </c>
      <c r="V46" s="188"/>
      <c r="W46" s="188"/>
      <c r="X46" s="188"/>
    </row>
    <row r="47" spans="1:24" s="167" customFormat="1">
      <c r="A47" s="183"/>
      <c r="B47" s="184" t="s">
        <v>180</v>
      </c>
      <c r="C47" s="184" t="s">
        <v>217</v>
      </c>
      <c r="D47" s="184"/>
      <c r="E47" s="184">
        <v>0</v>
      </c>
      <c r="F47" s="184">
        <v>0</v>
      </c>
      <c r="G47" s="184">
        <v>0</v>
      </c>
      <c r="H47" s="184"/>
      <c r="I47" s="184">
        <f>F47+G47+H47</f>
        <v>0</v>
      </c>
      <c r="J47" s="186">
        <f>(I47/('Table I'!G11-'Table I'!G9)*100)</f>
        <v>0</v>
      </c>
      <c r="K47" s="184">
        <v>0</v>
      </c>
      <c r="L47" s="184"/>
      <c r="M47" s="184">
        <f>K47+L47</f>
        <v>0</v>
      </c>
      <c r="N47" s="186">
        <f>(M47)/'Table I'!K11*100</f>
        <v>0</v>
      </c>
      <c r="O47" s="184">
        <v>0</v>
      </c>
      <c r="P47" s="186">
        <f>(O47+I47)/(O61+'Table I'!G11-'Table I'!G9)*100</f>
        <v>0</v>
      </c>
      <c r="Q47" s="184">
        <v>0</v>
      </c>
      <c r="R47" s="186">
        <v>0</v>
      </c>
      <c r="S47" s="184"/>
      <c r="T47" s="186">
        <v>0</v>
      </c>
      <c r="U47" s="184">
        <v>0</v>
      </c>
      <c r="V47" s="184"/>
      <c r="W47" s="184"/>
      <c r="X47" s="184"/>
    </row>
    <row r="48" spans="1:24" s="167" customFormat="1">
      <c r="A48" s="183"/>
      <c r="B48" s="184" t="s">
        <v>182</v>
      </c>
      <c r="C48" s="184" t="s">
        <v>218</v>
      </c>
      <c r="D48" s="184"/>
      <c r="E48" s="184">
        <v>0</v>
      </c>
      <c r="F48" s="184">
        <v>0</v>
      </c>
      <c r="G48" s="184">
        <v>0</v>
      </c>
      <c r="H48" s="184"/>
      <c r="I48" s="184">
        <f>F48+G48+H48</f>
        <v>0</v>
      </c>
      <c r="J48" s="186">
        <f>(I48/('Table I'!G11-'Table I'!G9)*100)</f>
        <v>0</v>
      </c>
      <c r="K48" s="184">
        <v>0</v>
      </c>
      <c r="L48" s="184"/>
      <c r="M48" s="184">
        <f>K48+L48</f>
        <v>0</v>
      </c>
      <c r="N48" s="186">
        <f>(M48)/'Table I'!K11*100</f>
        <v>0</v>
      </c>
      <c r="O48" s="184">
        <v>0</v>
      </c>
      <c r="P48" s="186">
        <f>(O48+I48)/(O61+'Table I'!G11-'Table I'!G9)*100</f>
        <v>0</v>
      </c>
      <c r="Q48" s="184">
        <v>0</v>
      </c>
      <c r="R48" s="186">
        <v>0</v>
      </c>
      <c r="S48" s="184"/>
      <c r="T48" s="186">
        <v>0</v>
      </c>
      <c r="U48" s="184">
        <v>0</v>
      </c>
      <c r="V48" s="184"/>
      <c r="W48" s="184"/>
      <c r="X48" s="184"/>
    </row>
    <row r="49" spans="1:24" s="167" customFormat="1">
      <c r="A49" s="183"/>
      <c r="B49" s="184" t="s">
        <v>184</v>
      </c>
      <c r="C49" s="184" t="s">
        <v>219</v>
      </c>
      <c r="D49" s="184"/>
      <c r="E49" s="184">
        <v>0</v>
      </c>
      <c r="F49" s="184">
        <v>0</v>
      </c>
      <c r="G49" s="184">
        <v>0</v>
      </c>
      <c r="H49" s="184"/>
      <c r="I49" s="184">
        <f>F49+G49+H49</f>
        <v>0</v>
      </c>
      <c r="J49" s="186">
        <f>(I49/('Table I'!G11-'Table I'!G9)*100)</f>
        <v>0</v>
      </c>
      <c r="K49" s="184">
        <v>0</v>
      </c>
      <c r="L49" s="184"/>
      <c r="M49" s="184">
        <f>K49+L49</f>
        <v>0</v>
      </c>
      <c r="N49" s="186">
        <f>(M49)/'Table I'!K11*100</f>
        <v>0</v>
      </c>
      <c r="O49" s="184">
        <v>0</v>
      </c>
      <c r="P49" s="186">
        <f>(O49+I49)/(O61+'Table I'!G11-'Table I'!G9)*100</f>
        <v>0</v>
      </c>
      <c r="Q49" s="184">
        <v>0</v>
      </c>
      <c r="R49" s="186">
        <v>0</v>
      </c>
      <c r="S49" s="184"/>
      <c r="T49" s="186">
        <v>0</v>
      </c>
      <c r="U49" s="184">
        <v>0</v>
      </c>
      <c r="V49" s="184"/>
      <c r="W49" s="184"/>
      <c r="X49" s="184"/>
    </row>
    <row r="50" spans="1:24" s="167" customFormat="1">
      <c r="A50" s="183"/>
      <c r="B50" s="184" t="s">
        <v>220</v>
      </c>
      <c r="C50" s="184" t="s">
        <v>221</v>
      </c>
      <c r="D50" s="184"/>
      <c r="E50" s="184">
        <v>3</v>
      </c>
      <c r="F50" s="184">
        <v>31500</v>
      </c>
      <c r="G50" s="184">
        <v>0</v>
      </c>
      <c r="H50" s="184"/>
      <c r="I50" s="184">
        <f>F50+G50+H50</f>
        <v>31500</v>
      </c>
      <c r="J50" s="186">
        <f>(I50/('Table I'!G11-'Table I'!G9)*100)</f>
        <v>0.79094357057037068</v>
      </c>
      <c r="K50" s="184">
        <v>31500</v>
      </c>
      <c r="L50" s="184"/>
      <c r="M50" s="184">
        <f>K50+L50</f>
        <v>31500</v>
      </c>
      <c r="N50" s="186">
        <f>(M50)/'Table I'!K11*100</f>
        <v>0.79094357057037068</v>
      </c>
      <c r="O50" s="184">
        <v>0</v>
      </c>
      <c r="P50" s="186">
        <f>(O50+I50)/(O61+'Table I'!G11-'Table I'!G9)*100</f>
        <v>0.79094357057037068</v>
      </c>
      <c r="Q50" s="184">
        <v>0</v>
      </c>
      <c r="R50" s="186">
        <v>0</v>
      </c>
      <c r="S50" s="184"/>
      <c r="T50" s="186">
        <v>0</v>
      </c>
      <c r="U50" s="184">
        <v>0</v>
      </c>
      <c r="V50" s="184"/>
      <c r="W50" s="184"/>
      <c r="X50" s="184"/>
    </row>
    <row r="51" spans="1:24">
      <c r="A51" s="187"/>
      <c r="B51" s="188" t="s">
        <v>222</v>
      </c>
      <c r="C51" s="188" t="s">
        <v>193</v>
      </c>
      <c r="D51" s="188"/>
      <c r="E51" s="188"/>
      <c r="F51" s="188"/>
      <c r="G51" s="188"/>
      <c r="H51" s="188"/>
      <c r="I51" s="188"/>
      <c r="J51" s="190"/>
      <c r="K51" s="188"/>
      <c r="L51" s="188"/>
      <c r="M51" s="188"/>
      <c r="N51" s="190"/>
      <c r="O51" s="188"/>
      <c r="P51" s="190"/>
      <c r="Q51" s="188"/>
      <c r="R51" s="190"/>
      <c r="S51" s="188"/>
      <c r="T51" s="190"/>
      <c r="U51" s="188"/>
      <c r="V51" s="188"/>
      <c r="W51" s="188"/>
      <c r="X51" s="188"/>
    </row>
    <row r="52" spans="1:24" s="167" customFormat="1">
      <c r="A52" s="183"/>
      <c r="B52" s="184" t="s">
        <v>223</v>
      </c>
      <c r="C52" s="184" t="s">
        <v>224</v>
      </c>
      <c r="D52" s="184"/>
      <c r="E52" s="184">
        <v>0</v>
      </c>
      <c r="F52" s="184">
        <v>0</v>
      </c>
      <c r="G52" s="184">
        <v>0</v>
      </c>
      <c r="H52" s="184"/>
      <c r="I52" s="184">
        <f>F52+G52+H52</f>
        <v>0</v>
      </c>
      <c r="J52" s="186">
        <f>(I52/('Table I'!G11-'Table I'!G9)*100)</f>
        <v>0</v>
      </c>
      <c r="K52" s="184">
        <v>0</v>
      </c>
      <c r="L52" s="184"/>
      <c r="M52" s="184">
        <f>K52+L52</f>
        <v>0</v>
      </c>
      <c r="N52" s="186">
        <f>(M52)/'Table I'!K11*100</f>
        <v>0</v>
      </c>
      <c r="O52" s="184">
        <v>0</v>
      </c>
      <c r="P52" s="186">
        <f>(O52+I52)/(O61+'Table I'!G11-'Table I'!G9)*100</f>
        <v>0</v>
      </c>
      <c r="Q52" s="184">
        <v>0</v>
      </c>
      <c r="R52" s="186">
        <v>0</v>
      </c>
      <c r="S52" s="184"/>
      <c r="T52" s="186">
        <v>0</v>
      </c>
      <c r="U52" s="184">
        <v>0</v>
      </c>
      <c r="V52" s="184"/>
      <c r="W52" s="184"/>
      <c r="X52" s="184"/>
    </row>
    <row r="53" spans="1:24" s="167" customFormat="1" ht="36">
      <c r="A53" s="183"/>
      <c r="B53" s="184" t="s">
        <v>225</v>
      </c>
      <c r="C53" s="184" t="s">
        <v>226</v>
      </c>
      <c r="D53" s="184"/>
      <c r="E53" s="184">
        <v>0</v>
      </c>
      <c r="F53" s="184">
        <v>0</v>
      </c>
      <c r="G53" s="184">
        <v>0</v>
      </c>
      <c r="H53" s="184"/>
      <c r="I53" s="184">
        <f>F53+G53+H53</f>
        <v>0</v>
      </c>
      <c r="J53" s="186">
        <f>(I53/('Table I'!G11-'Table I'!G9)*100)</f>
        <v>0</v>
      </c>
      <c r="K53" s="184">
        <v>0</v>
      </c>
      <c r="L53" s="184"/>
      <c r="M53" s="184">
        <f>K53+L53</f>
        <v>0</v>
      </c>
      <c r="N53" s="186">
        <f>(M53)/'Table I'!K11*100</f>
        <v>0</v>
      </c>
      <c r="O53" s="184">
        <v>0</v>
      </c>
      <c r="P53" s="186">
        <f>(O53+I53)/(O61+'Table I'!G11-'Table I'!G9)*100</f>
        <v>0</v>
      </c>
      <c r="Q53" s="184">
        <v>0</v>
      </c>
      <c r="R53" s="186">
        <v>0</v>
      </c>
      <c r="S53" s="184"/>
      <c r="T53" s="186">
        <v>0</v>
      </c>
      <c r="U53" s="184">
        <v>0</v>
      </c>
      <c r="V53" s="184"/>
      <c r="W53" s="184"/>
      <c r="X53" s="184"/>
    </row>
    <row r="54" spans="1:24" s="167" customFormat="1">
      <c r="A54" s="183"/>
      <c r="B54" s="184" t="s">
        <v>227</v>
      </c>
      <c r="C54" s="184" t="s">
        <v>228</v>
      </c>
      <c r="D54" s="184"/>
      <c r="E54" s="184">
        <v>0</v>
      </c>
      <c r="F54" s="184">
        <v>0</v>
      </c>
      <c r="G54" s="184">
        <v>0</v>
      </c>
      <c r="H54" s="184"/>
      <c r="I54" s="184">
        <f>F54+G54+H54</f>
        <v>0</v>
      </c>
      <c r="J54" s="186">
        <f>(I54/('Table I'!G11-'Table I'!G9)*100)</f>
        <v>0</v>
      </c>
      <c r="K54" s="184">
        <v>0</v>
      </c>
      <c r="L54" s="184"/>
      <c r="M54" s="184">
        <f>K54+L54</f>
        <v>0</v>
      </c>
      <c r="N54" s="186">
        <f>(M54)/'Table I'!K11*100</f>
        <v>0</v>
      </c>
      <c r="O54" s="184">
        <v>0</v>
      </c>
      <c r="P54" s="186">
        <f>(O54+I54)/(O61+'Table I'!G11-'Table I'!G9)*100</f>
        <v>0</v>
      </c>
      <c r="Q54" s="184">
        <v>0</v>
      </c>
      <c r="R54" s="186">
        <v>0</v>
      </c>
      <c r="S54" s="184"/>
      <c r="T54" s="186">
        <v>0</v>
      </c>
      <c r="U54" s="184">
        <v>0</v>
      </c>
      <c r="V54" s="184"/>
      <c r="W54" s="184"/>
      <c r="X54" s="184"/>
    </row>
    <row r="55" spans="1:24" s="167" customFormat="1">
      <c r="A55" s="183"/>
      <c r="B55" s="184" t="s">
        <v>229</v>
      </c>
      <c r="C55" s="184" t="s">
        <v>230</v>
      </c>
      <c r="D55" s="184"/>
      <c r="E55" s="184">
        <v>0</v>
      </c>
      <c r="F55" s="184">
        <v>0</v>
      </c>
      <c r="G55" s="184">
        <v>0</v>
      </c>
      <c r="H55" s="184"/>
      <c r="I55" s="184">
        <f>F55+G55+H55</f>
        <v>0</v>
      </c>
      <c r="J55" s="186">
        <f>(I55/('Table I'!G11-'Table I'!G9)*100)</f>
        <v>0</v>
      </c>
      <c r="K55" s="184">
        <v>0</v>
      </c>
      <c r="L55" s="184"/>
      <c r="M55" s="184">
        <f>K55+L55</f>
        <v>0</v>
      </c>
      <c r="N55" s="186">
        <f>(M55)/'Table I'!K11*100</f>
        <v>0</v>
      </c>
      <c r="O55" s="184">
        <v>0</v>
      </c>
      <c r="P55" s="186">
        <f>(O55+I55)/(O61+'Table I'!G11-'Table I'!G9)*100</f>
        <v>0</v>
      </c>
      <c r="Q55" s="184">
        <v>0</v>
      </c>
      <c r="R55" s="186">
        <v>0</v>
      </c>
      <c r="S55" s="184"/>
      <c r="T55" s="186">
        <v>0</v>
      </c>
      <c r="U55" s="184">
        <v>0</v>
      </c>
      <c r="V55" s="184"/>
      <c r="W55" s="184"/>
      <c r="X55" s="184"/>
    </row>
    <row r="56" spans="1:24" s="167" customFormat="1">
      <c r="A56" s="183"/>
      <c r="B56" s="184" t="s">
        <v>231</v>
      </c>
      <c r="C56" s="184" t="s">
        <v>232</v>
      </c>
      <c r="D56" s="184"/>
      <c r="E56" s="184">
        <v>0</v>
      </c>
      <c r="F56" s="184">
        <v>0</v>
      </c>
      <c r="G56" s="184">
        <v>0</v>
      </c>
      <c r="H56" s="184"/>
      <c r="I56" s="184">
        <f>F56+G56+H56</f>
        <v>0</v>
      </c>
      <c r="J56" s="186">
        <f>(I56/('Table I'!G11-'Table I'!G9)*100)</f>
        <v>0</v>
      </c>
      <c r="K56" s="184">
        <v>0</v>
      </c>
      <c r="L56" s="184"/>
      <c r="M56" s="184">
        <f>K56+L56</f>
        <v>0</v>
      </c>
      <c r="N56" s="186">
        <f>(M56)/'Table I'!K11*100</f>
        <v>0</v>
      </c>
      <c r="O56" s="184">
        <v>0</v>
      </c>
      <c r="P56" s="186">
        <f>(O56+I56)/(O61+'Table I'!G11-'Table I'!G9)*100</f>
        <v>0</v>
      </c>
      <c r="Q56" s="184">
        <v>0</v>
      </c>
      <c r="R56" s="186">
        <v>0</v>
      </c>
      <c r="S56" s="184"/>
      <c r="T56" s="186">
        <v>0</v>
      </c>
      <c r="U56" s="184">
        <v>0</v>
      </c>
      <c r="V56" s="184"/>
      <c r="W56" s="184"/>
      <c r="X56" s="184"/>
    </row>
    <row r="57" spans="1:24" s="167" customFormat="1">
      <c r="A57" s="183"/>
      <c r="B57" s="184" t="s">
        <v>233</v>
      </c>
      <c r="C57" s="184" t="s">
        <v>234</v>
      </c>
      <c r="D57" s="184"/>
      <c r="E57" s="184">
        <v>0</v>
      </c>
      <c r="F57" s="184">
        <v>0</v>
      </c>
      <c r="G57" s="184">
        <v>0</v>
      </c>
      <c r="H57" s="184"/>
      <c r="I57" s="184">
        <f>F57+G57+H57</f>
        <v>0</v>
      </c>
      <c r="J57" s="186">
        <f>(I57/('Table I'!G11-'Table I'!G9)*100)</f>
        <v>0</v>
      </c>
      <c r="K57" s="184">
        <v>0</v>
      </c>
      <c r="L57" s="184"/>
      <c r="M57" s="184">
        <f>K57+L57</f>
        <v>0</v>
      </c>
      <c r="N57" s="186">
        <f>(M57)/'Table I'!K11*100</f>
        <v>0</v>
      </c>
      <c r="O57" s="184">
        <v>0</v>
      </c>
      <c r="P57" s="186">
        <f>(O57+I57)/(O61+'Table I'!G11-'Table I'!G9)*100</f>
        <v>0</v>
      </c>
      <c r="Q57" s="184">
        <v>0</v>
      </c>
      <c r="R57" s="186">
        <v>0</v>
      </c>
      <c r="S57" s="184"/>
      <c r="T57" s="186">
        <v>0</v>
      </c>
      <c r="U57" s="184">
        <v>0</v>
      </c>
      <c r="V57" s="184"/>
      <c r="W57" s="184"/>
      <c r="X57" s="184"/>
    </row>
    <row r="58" spans="1:24" s="167" customFormat="1">
      <c r="A58" s="183"/>
      <c r="B58" s="184" t="s">
        <v>235</v>
      </c>
      <c r="C58" s="184" t="s">
        <v>236</v>
      </c>
      <c r="D58" s="184"/>
      <c r="E58" s="184">
        <v>0</v>
      </c>
      <c r="F58" s="184">
        <v>0</v>
      </c>
      <c r="G58" s="184">
        <v>0</v>
      </c>
      <c r="H58" s="184"/>
      <c r="I58" s="184">
        <f>F58+G58+H58</f>
        <v>0</v>
      </c>
      <c r="J58" s="186">
        <f>(I58/('Table I'!G11-'Table I'!G9)*100)</f>
        <v>0</v>
      </c>
      <c r="K58" s="184">
        <v>0</v>
      </c>
      <c r="L58" s="184"/>
      <c r="M58" s="184">
        <f>K58+L58</f>
        <v>0</v>
      </c>
      <c r="N58" s="186">
        <f>(M58)/'Table I'!K11*100</f>
        <v>0</v>
      </c>
      <c r="O58" s="184">
        <v>0</v>
      </c>
      <c r="P58" s="186">
        <f>(O58+I58)/(O61+'Table I'!G11-'Table I'!G9)*100</f>
        <v>0</v>
      </c>
      <c r="Q58" s="184">
        <v>0</v>
      </c>
      <c r="R58" s="186">
        <v>0</v>
      </c>
      <c r="S58" s="184"/>
      <c r="T58" s="186">
        <v>0</v>
      </c>
      <c r="U58" s="184">
        <v>0</v>
      </c>
      <c r="V58" s="184"/>
      <c r="W58" s="184"/>
      <c r="X58" s="184"/>
    </row>
    <row r="59" spans="1:24" s="167" customFormat="1">
      <c r="A59" s="183"/>
      <c r="B59" s="184" t="s">
        <v>237</v>
      </c>
      <c r="C59" s="184" t="s">
        <v>238</v>
      </c>
      <c r="D59" s="184"/>
      <c r="E59" s="184">
        <v>0</v>
      </c>
      <c r="F59" s="184">
        <v>0</v>
      </c>
      <c r="G59" s="184">
        <v>0</v>
      </c>
      <c r="H59" s="184"/>
      <c r="I59" s="184">
        <f>F59+G59+H59</f>
        <v>0</v>
      </c>
      <c r="J59" s="186">
        <f>(I59/('Table I'!G11-'Table I'!G9)*100)</f>
        <v>0</v>
      </c>
      <c r="K59" s="184">
        <v>0</v>
      </c>
      <c r="L59" s="184"/>
      <c r="M59" s="184">
        <f>K59+L59</f>
        <v>0</v>
      </c>
      <c r="N59" s="186">
        <f>(M59)/'Table I'!K11*100</f>
        <v>0</v>
      </c>
      <c r="O59" s="184">
        <v>0</v>
      </c>
      <c r="P59" s="186">
        <f>(O59+I59)/(O61+'Table I'!G11-'Table I'!G9)*100</f>
        <v>0</v>
      </c>
      <c r="Q59" s="184">
        <v>0</v>
      </c>
      <c r="R59" s="186">
        <v>0</v>
      </c>
      <c r="S59" s="184"/>
      <c r="T59" s="186">
        <v>0</v>
      </c>
      <c r="U59" s="184">
        <v>0</v>
      </c>
      <c r="V59" s="184"/>
      <c r="W59" s="184"/>
      <c r="X59" s="184"/>
    </row>
    <row r="60" spans="1:24" s="168" customFormat="1" ht="12.75" thickBot="1">
      <c r="A60" s="191"/>
      <c r="B60" s="192"/>
      <c r="C60" s="192" t="s">
        <v>239</v>
      </c>
      <c r="D60" s="192"/>
      <c r="E60" s="192">
        <f>+E35+E36+E38+E39+E40+E41+E42+E43+E47+E48+E49+E50+E52+E53+E54+E55+E56+E57+E58+E59</f>
        <v>105</v>
      </c>
      <c r="F60" s="192">
        <f>+F35+F36+F38+F39+F40+F41+F42+F43+F47+F48+F49+F50+F52+F53+F54+F55+F56+F57+F58+F59</f>
        <v>567335</v>
      </c>
      <c r="G60" s="192">
        <f>+G35+G36+G38+G39+G40+G41+G42+G43+G47+G48+G49+G50+G52+G53+G54+G55+G56+G57+G58+G59</f>
        <v>0</v>
      </c>
      <c r="H60" s="192">
        <f>+H35+H36+H38+H39+H40+H41+H42+H43+H47+H48+H49+H50+H52+H53+H54+H55+H56+H57+H58+H59</f>
        <v>0</v>
      </c>
      <c r="I60" s="192">
        <f>F60+G60+H60</f>
        <v>567335</v>
      </c>
      <c r="J60" s="194">
        <f>(I60/('Table I'!G11-'Table I'!G9)*100)</f>
        <v>14.245395892366391</v>
      </c>
      <c r="K60" s="192">
        <f>+K35+K36+K38+K39+K40+K41+K42+K43+K47+K48+K49+K50+K52+K53+K54+K55+K56+K57+K58+K59</f>
        <v>567335</v>
      </c>
      <c r="L60" s="192">
        <f>+L35+L36+L38+L39+L40+L41+L42+L43+L47+L48+L49+L50+L52+L53+L54+L55+L56+L57+L58+L59</f>
        <v>0</v>
      </c>
      <c r="M60" s="192">
        <f>K60+L60</f>
        <v>567335</v>
      </c>
      <c r="N60" s="194">
        <f>(M60)/'Table I'!K11*100</f>
        <v>14.245395892366391</v>
      </c>
      <c r="O60" s="192">
        <f>+O35+O36+O38+O39+O40+O41+O42+O43+O47+O48+O49+O50+O52+O53+O54+O55+O56+O57+O58+O59</f>
        <v>0</v>
      </c>
      <c r="P60" s="194">
        <f>(O60+I60)/(O61+'Table I'!G11-'Table I'!G9)*100</f>
        <v>14.245395892366391</v>
      </c>
      <c r="Q60" s="192">
        <f>+Q35+Q36+Q38+Q39+Q40+Q41+Q42+Q43+Q47+Q48+Q49+Q50+Q52+Q53+Q54+Q55+Q56+Q57+Q58+Q59</f>
        <v>0</v>
      </c>
      <c r="R60" s="194">
        <v>0</v>
      </c>
      <c r="S60" s="192">
        <f>+S35+S36+S38+S39+S40+S41+S42+S43+S47+S48+S49+S50+S52+S53+S54+S55+S56+S57+S58+S59</f>
        <v>0</v>
      </c>
      <c r="T60" s="194">
        <v>0</v>
      </c>
      <c r="U60" s="192">
        <f>+U35+U36+U38+U39+U40+U41+U42+U43+U47+U48+U49+U50+U52+U53+U54+U55+U56+U57+U58+U59</f>
        <v>1800</v>
      </c>
      <c r="V60" s="192">
        <f>+V35+V36+V38+V39+V40+V41+V42+V43+V47+V48+V49+V50+V52+V53+V54+V55+V56+V57+V58+V59</f>
        <v>0</v>
      </c>
      <c r="W60" s="192">
        <f>+W35+W36+W38+W39+W40+W41+W42+W43+W47+W48+W49+W50+W52+W53+W54+W55+W56+W57+W58+W59</f>
        <v>0</v>
      </c>
      <c r="X60" s="192">
        <f>+X35+X36+X38+X39+X40+X41+X42+X43+X47+X48+X49+X50+X52+X53+X54+X55+X56+X57+X58+X59</f>
        <v>0</v>
      </c>
    </row>
    <row r="61" spans="1:24" s="166" customFormat="1" ht="36.75" thickBot="1">
      <c r="A61" s="199"/>
      <c r="B61" s="200"/>
      <c r="C61" s="200" t="s">
        <v>240</v>
      </c>
      <c r="D61" s="200"/>
      <c r="E61" s="200">
        <f>E19+E28+E33+E60</f>
        <v>106</v>
      </c>
      <c r="F61" s="200">
        <f>F19+F28+F33+F60</f>
        <v>1066635</v>
      </c>
      <c r="G61" s="200">
        <f>G19+G28+G33+G60</f>
        <v>0</v>
      </c>
      <c r="H61" s="200">
        <f>H19+H28+H33+H60</f>
        <v>0</v>
      </c>
      <c r="I61" s="200">
        <f>I19+I28+I33+I60</f>
        <v>1066635</v>
      </c>
      <c r="J61" s="202">
        <f>J19+J28+J33+J60</f>
        <v>26.782479218899283</v>
      </c>
      <c r="K61" s="200">
        <f>K19+K28+K33+K60</f>
        <v>1066635</v>
      </c>
      <c r="L61" s="200">
        <f>L19+L28+L33+L60</f>
        <v>0</v>
      </c>
      <c r="M61" s="200">
        <f>M19+M28+M33+M60</f>
        <v>1066635</v>
      </c>
      <c r="N61" s="202">
        <f>N19+N28+N33+N60</f>
        <v>26.782479218899283</v>
      </c>
      <c r="O61" s="200">
        <f>O19+O28+O33+O60</f>
        <v>0</v>
      </c>
      <c r="P61" s="202">
        <f>P19+P28+P33+P60</f>
        <v>26.782479218899283</v>
      </c>
      <c r="Q61" s="200">
        <f>Q19+Q28+Q33+Q60</f>
        <v>0</v>
      </c>
      <c r="R61" s="202">
        <v>0</v>
      </c>
      <c r="S61" s="200">
        <f>S19+S28+S33+S60</f>
        <v>0</v>
      </c>
      <c r="T61" s="202">
        <v>0</v>
      </c>
      <c r="U61" s="200">
        <f>U19+U28+U33+U60</f>
        <v>501100</v>
      </c>
      <c r="V61" s="200"/>
      <c r="W61" s="200"/>
      <c r="X61" s="209"/>
    </row>
  </sheetData>
  <mergeCells count="28">
    <mergeCell ref="V2:X2"/>
    <mergeCell ref="V3:X3"/>
    <mergeCell ref="I2:I4"/>
    <mergeCell ref="J2:J4"/>
    <mergeCell ref="K2:N2"/>
    <mergeCell ref="K5:N5"/>
    <mergeCell ref="Q5:R5"/>
    <mergeCell ref="S5:T5"/>
    <mergeCell ref="S2:T2"/>
    <mergeCell ref="Q3:Q4"/>
    <mergeCell ref="R3:R4"/>
    <mergeCell ref="S3:S4"/>
    <mergeCell ref="A1:U1"/>
    <mergeCell ref="A2:A4"/>
    <mergeCell ref="C2:C4"/>
    <mergeCell ref="D2:D4"/>
    <mergeCell ref="E2:E4"/>
    <mergeCell ref="F2:F4"/>
    <mergeCell ref="B2:B4"/>
    <mergeCell ref="G2:G4"/>
    <mergeCell ref="H2:H4"/>
    <mergeCell ref="U2:U4"/>
    <mergeCell ref="T3:T4"/>
    <mergeCell ref="K3:M3"/>
    <mergeCell ref="N3:N4"/>
    <mergeCell ref="O2:O4"/>
    <mergeCell ref="P2:P4"/>
    <mergeCell ref="Q2:R2"/>
  </mergeCells>
  <pageMargins left="0.7" right="0.7" top="0.75" bottom="0.75" header="0.3" footer="0.3"/>
  <pageSetup orientation="portrait" verticalDpi="200" r:id="rId1"/>
</worksheet>
</file>

<file path=xl/worksheets/sheet5.xml><?xml version="1.0" encoding="utf-8"?>
<worksheet xmlns="http://schemas.openxmlformats.org/spreadsheetml/2006/main" xmlns:r="http://schemas.openxmlformats.org/officeDocument/2006/relationships">
  <dimension ref="A1:T8"/>
  <sheetViews>
    <sheetView topLeftCell="A2" workbookViewId="0">
      <selection activeCell="A6" sqref="A6:T8"/>
    </sheetView>
  </sheetViews>
  <sheetFormatPr defaultRowHeight="12.75"/>
  <cols>
    <col min="1" max="1" width="5.33203125" customWidth="1"/>
    <col min="2" max="2" width="33.6640625" customWidth="1"/>
    <col min="3" max="3" width="18" customWidth="1"/>
    <col min="4" max="4" width="13.5" customWidth="1"/>
    <col min="5" max="5" width="12.5" customWidth="1"/>
    <col min="6" max="6" width="14.6640625" customWidth="1"/>
    <col min="7" max="7" width="14.5" customWidth="1"/>
    <col min="8" max="8" width="12.1640625" customWidth="1"/>
    <col min="9" max="9" width="14.6640625" customWidth="1"/>
    <col min="10" max="10" width="12.1640625" customWidth="1"/>
    <col min="11" max="11" width="8.5" customWidth="1"/>
    <col min="12" max="12" width="10.5" customWidth="1"/>
    <col min="13" max="13" width="13" style="28" customWidth="1"/>
    <col min="14" max="14" width="17.83203125" customWidth="1"/>
    <col min="15" max="15" width="18.6640625" customWidth="1"/>
    <col min="16" max="16" width="9.5" customWidth="1"/>
    <col min="17" max="17" width="11" style="28" customWidth="1"/>
    <col min="18" max="18" width="11" customWidth="1"/>
    <col min="19" max="19" width="11.6640625" style="28" customWidth="1"/>
    <col min="20" max="20" width="12.5" customWidth="1"/>
  </cols>
  <sheetData>
    <row r="1" spans="1:20" ht="15">
      <c r="A1" s="79" t="s">
        <v>94</v>
      </c>
      <c r="B1" s="79"/>
      <c r="C1" s="79"/>
      <c r="D1" s="79"/>
      <c r="E1" s="79"/>
      <c r="F1" s="79"/>
      <c r="G1" s="79"/>
      <c r="H1" s="79"/>
      <c r="I1" s="79"/>
      <c r="J1" s="79"/>
      <c r="K1" s="79"/>
      <c r="L1" s="79"/>
      <c r="M1" s="79"/>
      <c r="N1" s="79"/>
      <c r="O1" s="79"/>
      <c r="P1" s="79"/>
      <c r="Q1" s="79"/>
      <c r="R1" s="79"/>
      <c r="S1" s="79"/>
      <c r="T1" s="79"/>
    </row>
    <row r="2" spans="1:20" ht="40.5" customHeight="1">
      <c r="A2" s="114"/>
      <c r="B2" s="59" t="s">
        <v>90</v>
      </c>
      <c r="C2" s="59" t="s">
        <v>78</v>
      </c>
      <c r="D2" s="59" t="s">
        <v>100</v>
      </c>
      <c r="E2" s="59" t="s">
        <v>63</v>
      </c>
      <c r="F2" s="59" t="s">
        <v>79</v>
      </c>
      <c r="G2" s="59" t="s">
        <v>80</v>
      </c>
      <c r="H2" s="59" t="s">
        <v>98</v>
      </c>
      <c r="I2" s="59" t="s">
        <v>82</v>
      </c>
      <c r="J2" s="62" t="s">
        <v>59</v>
      </c>
      <c r="K2" s="121"/>
      <c r="L2" s="121"/>
      <c r="M2" s="87"/>
      <c r="N2" s="59" t="s">
        <v>58</v>
      </c>
      <c r="O2" s="59" t="s">
        <v>101</v>
      </c>
      <c r="P2" s="62" t="s">
        <v>57</v>
      </c>
      <c r="Q2" s="65"/>
      <c r="R2" s="62" t="s">
        <v>56</v>
      </c>
      <c r="S2" s="65"/>
      <c r="T2" s="59" t="s">
        <v>99</v>
      </c>
    </row>
    <row r="3" spans="1:20" ht="27" customHeight="1">
      <c r="A3" s="115"/>
      <c r="B3" s="117"/>
      <c r="C3" s="70"/>
      <c r="D3" s="70"/>
      <c r="E3" s="70"/>
      <c r="F3" s="70"/>
      <c r="G3" s="70"/>
      <c r="H3" s="117"/>
      <c r="I3" s="117"/>
      <c r="J3" s="62" t="s">
        <v>26</v>
      </c>
      <c r="K3" s="64"/>
      <c r="L3" s="65"/>
      <c r="M3" s="122" t="s">
        <v>73</v>
      </c>
      <c r="N3" s="70"/>
      <c r="O3" s="117"/>
      <c r="P3" s="59" t="s">
        <v>95</v>
      </c>
      <c r="Q3" s="119" t="s">
        <v>96</v>
      </c>
      <c r="R3" s="59" t="s">
        <v>102</v>
      </c>
      <c r="S3" s="119" t="s">
        <v>97</v>
      </c>
      <c r="T3" s="117"/>
    </row>
    <row r="4" spans="1:20" ht="33" customHeight="1">
      <c r="A4" s="116"/>
      <c r="B4" s="118"/>
      <c r="C4" s="123"/>
      <c r="D4" s="61"/>
      <c r="E4" s="61"/>
      <c r="F4" s="61"/>
      <c r="G4" s="61"/>
      <c r="H4" s="118"/>
      <c r="I4" s="118"/>
      <c r="J4" s="11" t="s">
        <v>74</v>
      </c>
      <c r="K4" s="11" t="s">
        <v>75</v>
      </c>
      <c r="L4" s="11" t="s">
        <v>38</v>
      </c>
      <c r="M4" s="123"/>
      <c r="N4" s="61"/>
      <c r="O4" s="118"/>
      <c r="P4" s="61"/>
      <c r="Q4" s="120"/>
      <c r="R4" s="118"/>
      <c r="S4" s="120"/>
      <c r="T4" s="118"/>
    </row>
    <row r="5" spans="1:20" ht="45" customHeight="1">
      <c r="A5" s="51"/>
      <c r="B5" s="49" t="s">
        <v>40</v>
      </c>
      <c r="C5" s="50" t="s">
        <v>41</v>
      </c>
      <c r="D5" s="49" t="s">
        <v>42</v>
      </c>
      <c r="E5" s="50" t="s">
        <v>43</v>
      </c>
      <c r="F5" s="49" t="s">
        <v>44</v>
      </c>
      <c r="G5" s="49" t="s">
        <v>45</v>
      </c>
      <c r="H5" s="50" t="s">
        <v>87</v>
      </c>
      <c r="I5" s="50" t="s">
        <v>47</v>
      </c>
      <c r="J5" s="66" t="s">
        <v>48</v>
      </c>
      <c r="K5" s="182"/>
      <c r="L5" s="182"/>
      <c r="M5" s="67"/>
      <c r="N5" s="49" t="s">
        <v>49</v>
      </c>
      <c r="O5" s="50" t="s">
        <v>51</v>
      </c>
      <c r="P5" s="66" t="s">
        <v>52</v>
      </c>
      <c r="Q5" s="67"/>
      <c r="R5" s="66" t="s">
        <v>53</v>
      </c>
      <c r="S5" s="67"/>
      <c r="T5" s="50" t="s">
        <v>54</v>
      </c>
    </row>
    <row r="6" spans="1:20" s="145" customFormat="1" ht="15.95" customHeight="1">
      <c r="A6" s="215" t="s">
        <v>241</v>
      </c>
      <c r="B6" s="210" t="s">
        <v>242</v>
      </c>
      <c r="C6" s="210"/>
      <c r="D6" s="210">
        <v>0</v>
      </c>
      <c r="E6" s="210">
        <v>0</v>
      </c>
      <c r="F6" s="210">
        <v>0</v>
      </c>
      <c r="G6" s="210">
        <v>0</v>
      </c>
      <c r="H6" s="210">
        <f>E6+F6+G6</f>
        <v>0</v>
      </c>
      <c r="I6" s="210">
        <f>(H6/('Table I'!G11-'Table I'!G9)*100)</f>
        <v>0</v>
      </c>
      <c r="J6" s="210">
        <v>0</v>
      </c>
      <c r="K6" s="210">
        <v>0</v>
      </c>
      <c r="L6" s="210">
        <f>J6+K6</f>
        <v>0</v>
      </c>
      <c r="M6" s="211">
        <f>(L6)/'Table I'!K11*100</f>
        <v>0</v>
      </c>
      <c r="N6" s="210">
        <v>0</v>
      </c>
      <c r="O6" s="210">
        <f>(N6+H6)/(N8+'Table I'!G11-'Table I'!G9)*100</f>
        <v>0</v>
      </c>
      <c r="P6" s="212">
        <v>0</v>
      </c>
      <c r="Q6" s="213">
        <f>(P6)/'Table I'!G11*100</f>
        <v>0</v>
      </c>
      <c r="R6" s="212">
        <v>0</v>
      </c>
      <c r="S6" s="213">
        <f>(R6)/'Table I'!G11*100</f>
        <v>0</v>
      </c>
      <c r="T6" s="214">
        <v>0</v>
      </c>
    </row>
    <row r="7" spans="1:20" s="145" customFormat="1" ht="39" thickBot="1">
      <c r="A7" s="216" t="s">
        <v>243</v>
      </c>
      <c r="B7" s="217" t="s">
        <v>244</v>
      </c>
      <c r="C7" s="217"/>
      <c r="D7" s="217">
        <v>0</v>
      </c>
      <c r="E7" s="217">
        <v>0</v>
      </c>
      <c r="F7" s="217">
        <v>0</v>
      </c>
      <c r="G7" s="217">
        <v>0</v>
      </c>
      <c r="H7" s="217">
        <f>E7+F7+G7</f>
        <v>0</v>
      </c>
      <c r="I7" s="217">
        <f>(H7/('Table I'!G11-'Table I'!G9)*100)</f>
        <v>0</v>
      </c>
      <c r="J7" s="217">
        <v>0</v>
      </c>
      <c r="K7" s="217">
        <v>0</v>
      </c>
      <c r="L7" s="217">
        <f>J7+K7</f>
        <v>0</v>
      </c>
      <c r="M7" s="218">
        <f>(L7)/'Table I'!K11*100</f>
        <v>0</v>
      </c>
      <c r="N7" s="217">
        <v>0</v>
      </c>
      <c r="O7" s="217">
        <f>(N7+H7)/(N8+'Table I'!G11-'Table I'!G9)*100</f>
        <v>0</v>
      </c>
      <c r="P7" s="217">
        <v>0</v>
      </c>
      <c r="Q7" s="218">
        <f>(P7)/'Table I'!G11*100</f>
        <v>0</v>
      </c>
      <c r="R7" s="217">
        <v>0</v>
      </c>
      <c r="S7" s="218">
        <f>(R7)/'Table I'!G11*100</f>
        <v>0</v>
      </c>
      <c r="T7" s="217">
        <v>0</v>
      </c>
    </row>
    <row r="8" spans="1:20" ht="26.25" thickBot="1">
      <c r="A8" s="219"/>
      <c r="B8" s="220" t="s">
        <v>245</v>
      </c>
      <c r="C8" s="220"/>
      <c r="D8" s="220">
        <v>0</v>
      </c>
      <c r="E8" s="220">
        <f>E6+E7</f>
        <v>0</v>
      </c>
      <c r="F8" s="220">
        <f>F6+F7</f>
        <v>0</v>
      </c>
      <c r="G8" s="220">
        <f>G6+G7</f>
        <v>0</v>
      </c>
      <c r="H8" s="220">
        <f>H6+H7</f>
        <v>0</v>
      </c>
      <c r="I8" s="220">
        <f>I6+I7</f>
        <v>0</v>
      </c>
      <c r="J8" s="220">
        <f>J6+J7</f>
        <v>0</v>
      </c>
      <c r="K8" s="220">
        <f>K6+K7</f>
        <v>0</v>
      </c>
      <c r="L8" s="220">
        <f>L6+L7</f>
        <v>0</v>
      </c>
      <c r="M8" s="221">
        <f>M6+M7</f>
        <v>0</v>
      </c>
      <c r="N8" s="220">
        <f>N6+N7</f>
        <v>0</v>
      </c>
      <c r="O8" s="220">
        <f>O6+O7</f>
        <v>0</v>
      </c>
      <c r="P8" s="220">
        <f>P6+P7</f>
        <v>0</v>
      </c>
      <c r="Q8" s="221">
        <f>Q6+Q7</f>
        <v>0</v>
      </c>
      <c r="R8" s="220">
        <f>R6+R7</f>
        <v>0</v>
      </c>
      <c r="S8" s="221">
        <f>S6+S7</f>
        <v>0</v>
      </c>
      <c r="T8" s="222">
        <f>T6+T7</f>
        <v>0</v>
      </c>
    </row>
  </sheetData>
  <mergeCells count="25">
    <mergeCell ref="Q3:Q4"/>
    <mergeCell ref="R3:R4"/>
    <mergeCell ref="S3:S4"/>
    <mergeCell ref="G2:G4"/>
    <mergeCell ref="H2:H4"/>
    <mergeCell ref="I2:I4"/>
    <mergeCell ref="J2:M2"/>
    <mergeCell ref="J3:L3"/>
    <mergeCell ref="M3:M4"/>
    <mergeCell ref="A1:T1"/>
    <mergeCell ref="J5:M5"/>
    <mergeCell ref="P5:Q5"/>
    <mergeCell ref="R5:S5"/>
    <mergeCell ref="A2:A4"/>
    <mergeCell ref="B2:B4"/>
    <mergeCell ref="C2:C4"/>
    <mergeCell ref="D2:D4"/>
    <mergeCell ref="E2:E4"/>
    <mergeCell ref="F2:F4"/>
    <mergeCell ref="N2:N4"/>
    <mergeCell ref="O2:O4"/>
    <mergeCell ref="P2:Q2"/>
    <mergeCell ref="R2:S2"/>
    <mergeCell ref="T2:T4"/>
    <mergeCell ref="P3:P4"/>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K19"/>
  <sheetViews>
    <sheetView workbookViewId="0">
      <selection activeCell="C21" sqref="C21"/>
    </sheetView>
  </sheetViews>
  <sheetFormatPr defaultRowHeight="12.75"/>
  <cols>
    <col min="2" max="2" width="27.5" customWidth="1"/>
    <col min="3" max="3" width="24.33203125" customWidth="1"/>
    <col min="4" max="4" width="11" customWidth="1"/>
    <col min="5" max="5" width="26.6640625" customWidth="1"/>
    <col min="6" max="6" width="24.33203125" customWidth="1"/>
    <col min="7" max="7" width="10.83203125" customWidth="1"/>
    <col min="8" max="8" width="24.1640625" customWidth="1"/>
    <col min="11" max="11" width="20.83203125" customWidth="1"/>
    <col min="12" max="12" width="2.1640625" customWidth="1"/>
    <col min="13" max="13" width="4.1640625" customWidth="1"/>
  </cols>
  <sheetData>
    <row r="1" spans="1:11" ht="16.5" thickBot="1">
      <c r="A1" s="126" t="s">
        <v>104</v>
      </c>
      <c r="B1" s="126"/>
      <c r="C1" s="126"/>
      <c r="D1" s="126"/>
      <c r="E1" s="126"/>
      <c r="F1" s="126"/>
      <c r="G1" s="126"/>
      <c r="H1" s="126"/>
      <c r="I1" s="126"/>
      <c r="J1" s="126"/>
      <c r="K1" s="126"/>
    </row>
    <row r="2" spans="1:11" ht="51" customHeight="1" thickTop="1">
      <c r="A2" s="127" t="s">
        <v>105</v>
      </c>
      <c r="B2" s="129" t="s">
        <v>106</v>
      </c>
      <c r="C2" s="129"/>
      <c r="D2" s="129"/>
      <c r="E2" s="129" t="s">
        <v>107</v>
      </c>
      <c r="F2" s="129"/>
      <c r="G2" s="129"/>
      <c r="H2" s="130" t="s">
        <v>108</v>
      </c>
      <c r="I2" s="130"/>
      <c r="J2" s="130"/>
      <c r="K2" s="30" t="s">
        <v>109</v>
      </c>
    </row>
    <row r="3" spans="1:11">
      <c r="A3" s="128"/>
      <c r="B3" s="131" t="s">
        <v>110</v>
      </c>
      <c r="C3" s="131"/>
      <c r="D3" s="131"/>
      <c r="E3" s="131" t="s">
        <v>111</v>
      </c>
      <c r="F3" s="131"/>
      <c r="G3" s="131"/>
      <c r="H3" s="131" t="s">
        <v>112</v>
      </c>
      <c r="I3" s="131"/>
      <c r="J3" s="131"/>
      <c r="K3" s="31" t="s">
        <v>113</v>
      </c>
    </row>
    <row r="4" spans="1:11" ht="25.5">
      <c r="A4" s="128"/>
      <c r="B4" s="32" t="s">
        <v>114</v>
      </c>
      <c r="C4" s="33" t="s">
        <v>115</v>
      </c>
      <c r="D4" s="32" t="s">
        <v>116</v>
      </c>
      <c r="E4" s="32" t="s">
        <v>114</v>
      </c>
      <c r="F4" s="33" t="s">
        <v>115</v>
      </c>
      <c r="G4" s="32" t="s">
        <v>116</v>
      </c>
      <c r="H4" s="132" t="s">
        <v>117</v>
      </c>
      <c r="I4" s="132"/>
      <c r="J4" s="132"/>
      <c r="K4" s="34"/>
    </row>
    <row r="5" spans="1:11">
      <c r="A5" s="35"/>
      <c r="B5" s="36"/>
      <c r="C5" s="36"/>
      <c r="D5" s="36"/>
      <c r="E5" s="36"/>
      <c r="F5" s="36"/>
      <c r="G5" s="36"/>
      <c r="H5" s="37" t="s">
        <v>118</v>
      </c>
      <c r="I5" s="36"/>
      <c r="J5" s="36" t="s">
        <v>119</v>
      </c>
      <c r="K5" s="34"/>
    </row>
    <row r="6" spans="1:11">
      <c r="A6" s="35"/>
      <c r="B6" s="36"/>
      <c r="C6" s="36"/>
      <c r="D6" s="36"/>
      <c r="E6" s="36"/>
      <c r="F6" s="36"/>
      <c r="G6" s="36"/>
      <c r="H6" s="37" t="s">
        <v>120</v>
      </c>
      <c r="I6" s="36"/>
      <c r="J6" s="36" t="s">
        <v>119</v>
      </c>
      <c r="K6" s="34"/>
    </row>
    <row r="7" spans="1:11" ht="45" customHeight="1">
      <c r="A7" s="35"/>
      <c r="B7" s="36"/>
      <c r="C7" s="36"/>
      <c r="D7" s="36"/>
      <c r="E7" s="36"/>
      <c r="F7" s="36"/>
      <c r="G7" s="36"/>
      <c r="H7" s="38" t="s">
        <v>121</v>
      </c>
      <c r="I7" s="36"/>
      <c r="J7" s="36" t="s">
        <v>119</v>
      </c>
      <c r="K7" s="34"/>
    </row>
    <row r="8" spans="1:11">
      <c r="A8" s="35"/>
      <c r="B8" s="36"/>
      <c r="C8" s="36"/>
      <c r="D8" s="36"/>
      <c r="E8" s="36"/>
      <c r="F8" s="36"/>
      <c r="G8" s="36"/>
      <c r="H8" s="37" t="s">
        <v>122</v>
      </c>
      <c r="I8" s="36"/>
      <c r="J8" s="36"/>
      <c r="K8" s="34"/>
    </row>
    <row r="9" spans="1:11" ht="25.5">
      <c r="A9" s="35"/>
      <c r="B9" s="36"/>
      <c r="C9" s="36"/>
      <c r="D9" s="36"/>
      <c r="E9" s="36"/>
      <c r="F9" s="36"/>
      <c r="G9" s="36"/>
      <c r="H9" s="38" t="s">
        <v>123</v>
      </c>
      <c r="I9" s="36"/>
      <c r="J9" s="36"/>
      <c r="K9" s="34"/>
    </row>
    <row r="10" spans="1:11">
      <c r="A10" s="35"/>
      <c r="B10" s="36"/>
      <c r="C10" s="36"/>
      <c r="D10" s="36"/>
      <c r="E10" s="36"/>
      <c r="F10" s="36"/>
      <c r="G10" s="36"/>
      <c r="H10" s="36"/>
      <c r="I10" s="36"/>
      <c r="J10" s="36"/>
      <c r="K10" s="34"/>
    </row>
    <row r="11" spans="1:11">
      <c r="A11" s="35"/>
      <c r="B11" s="36"/>
      <c r="C11" s="36"/>
      <c r="D11" s="36"/>
      <c r="E11" s="36"/>
      <c r="F11" s="36"/>
      <c r="G11" s="36"/>
      <c r="H11" s="36"/>
      <c r="I11" s="36"/>
      <c r="J11" s="36"/>
      <c r="K11" s="34"/>
    </row>
    <row r="12" spans="1:11">
      <c r="A12" s="35"/>
      <c r="B12" s="36"/>
      <c r="C12" s="36"/>
      <c r="D12" s="36"/>
      <c r="E12" s="36"/>
      <c r="F12" s="36"/>
      <c r="G12" s="36"/>
      <c r="H12" s="36"/>
      <c r="I12" s="36"/>
      <c r="J12" s="36"/>
      <c r="K12" s="34"/>
    </row>
    <row r="13" spans="1:11">
      <c r="A13" s="35"/>
      <c r="B13" s="36"/>
      <c r="C13" s="36"/>
      <c r="D13" s="36"/>
      <c r="E13" s="36"/>
      <c r="F13" s="36"/>
      <c r="G13" s="36"/>
      <c r="H13" s="36"/>
      <c r="I13" s="36"/>
      <c r="J13" s="36"/>
      <c r="K13" s="34"/>
    </row>
    <row r="14" spans="1:11">
      <c r="A14" s="35"/>
      <c r="B14" s="36"/>
      <c r="C14" s="36"/>
      <c r="D14" s="36"/>
      <c r="E14" s="36"/>
      <c r="F14" s="36"/>
      <c r="G14" s="36"/>
      <c r="H14" s="36"/>
      <c r="I14" s="36"/>
      <c r="J14" s="36"/>
      <c r="K14" s="34"/>
    </row>
    <row r="15" spans="1:11">
      <c r="A15" s="35"/>
      <c r="B15" s="36"/>
      <c r="C15" s="36"/>
      <c r="D15" s="36"/>
      <c r="E15" s="36"/>
      <c r="F15" s="36"/>
      <c r="G15" s="36"/>
      <c r="H15" s="36"/>
      <c r="I15" s="36"/>
      <c r="J15" s="36"/>
      <c r="K15" s="34"/>
    </row>
    <row r="16" spans="1:11" ht="13.5" thickBot="1">
      <c r="A16" s="39"/>
      <c r="B16" s="40"/>
      <c r="C16" s="40"/>
      <c r="D16" s="40"/>
      <c r="E16" s="40"/>
      <c r="F16" s="40"/>
      <c r="G16" s="40"/>
      <c r="H16" s="40"/>
      <c r="I16" s="40"/>
      <c r="J16" s="40"/>
      <c r="K16" s="41"/>
    </row>
    <row r="17" spans="1:11" ht="30.75" customHeight="1" thickTop="1">
      <c r="A17" s="124" t="s">
        <v>124</v>
      </c>
      <c r="B17" s="124"/>
      <c r="C17" s="124"/>
      <c r="D17" s="124"/>
      <c r="E17" s="124"/>
      <c r="F17" s="124"/>
      <c r="G17" s="124"/>
      <c r="H17" s="124"/>
      <c r="I17" s="124"/>
      <c r="J17" s="124"/>
      <c r="K17" s="124"/>
    </row>
    <row r="18" spans="1:11" ht="15">
      <c r="A18" s="125" t="s">
        <v>125</v>
      </c>
      <c r="B18" s="125"/>
      <c r="C18" s="125"/>
      <c r="D18" s="125"/>
      <c r="E18" s="125"/>
      <c r="F18" s="125"/>
      <c r="G18" s="125"/>
      <c r="H18" s="125"/>
      <c r="I18" s="125"/>
      <c r="J18" s="125"/>
      <c r="K18" s="125"/>
    </row>
    <row r="19" spans="1:11">
      <c r="G19" t="s">
        <v>127</v>
      </c>
    </row>
  </sheetData>
  <mergeCells count="11">
    <mergeCell ref="A17:K17"/>
    <mergeCell ref="A18:K18"/>
    <mergeCell ref="A1:K1"/>
    <mergeCell ref="A2:A4"/>
    <mergeCell ref="B2:D2"/>
    <mergeCell ref="E2:G2"/>
    <mergeCell ref="H2:J2"/>
    <mergeCell ref="B3:D3"/>
    <mergeCell ref="E3:G3"/>
    <mergeCell ref="H3:J3"/>
    <mergeCell ref="H4:J4"/>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C8"/>
  <sheetViews>
    <sheetView workbookViewId="0">
      <selection activeCell="B13" sqref="B13"/>
    </sheetView>
  </sheetViews>
  <sheetFormatPr defaultRowHeight="12.75"/>
  <cols>
    <col min="1" max="1" width="43.83203125" customWidth="1"/>
    <col min="2" max="2" width="28.6640625" customWidth="1"/>
    <col min="3" max="3" width="32.6640625" customWidth="1"/>
  </cols>
  <sheetData>
    <row r="1" spans="1:3">
      <c r="A1" s="134" t="s">
        <v>133</v>
      </c>
      <c r="B1" s="134"/>
      <c r="C1" s="134"/>
    </row>
    <row r="2" spans="1:3">
      <c r="A2" s="133" t="s">
        <v>134</v>
      </c>
      <c r="B2" s="133"/>
      <c r="C2" s="133"/>
    </row>
    <row r="3" spans="1:3">
      <c r="A3" s="36"/>
      <c r="B3" s="46" t="s">
        <v>135</v>
      </c>
      <c r="C3" s="45" t="s">
        <v>141</v>
      </c>
    </row>
    <row r="4" spans="1:3">
      <c r="A4" s="45" t="s">
        <v>136</v>
      </c>
      <c r="B4" s="36"/>
      <c r="C4" s="36"/>
    </row>
    <row r="5" spans="1:3">
      <c r="A5" s="16" t="s">
        <v>137</v>
      </c>
      <c r="B5" s="36"/>
      <c r="C5" s="36"/>
    </row>
    <row r="6" spans="1:3">
      <c r="A6" s="16" t="s">
        <v>138</v>
      </c>
      <c r="B6" s="36"/>
      <c r="C6" s="36"/>
    </row>
    <row r="7" spans="1:3">
      <c r="A7" s="16" t="s">
        <v>139</v>
      </c>
      <c r="B7" s="47"/>
      <c r="C7" s="47"/>
    </row>
    <row r="8" spans="1:3">
      <c r="A8" s="45" t="s">
        <v>140</v>
      </c>
      <c r="B8" s="36"/>
      <c r="C8" s="36"/>
    </row>
  </sheetData>
  <mergeCells count="2">
    <mergeCell ref="A2:C2"/>
    <mergeCell ref="A1:C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K6"/>
  <sheetViews>
    <sheetView workbookViewId="0">
      <selection sqref="A1:K6"/>
    </sheetView>
  </sheetViews>
  <sheetFormatPr defaultRowHeight="12.75"/>
  <cols>
    <col min="1" max="1" width="6.5" bestFit="1" customWidth="1"/>
    <col min="2" max="2" width="18.33203125" bestFit="1" customWidth="1"/>
    <col min="3" max="3" width="54.164062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5.6640625" bestFit="1" customWidth="1"/>
    <col min="11" max="11" width="39.33203125" bestFit="1" customWidth="1"/>
  </cols>
  <sheetData>
    <row r="1" spans="1:11" s="145" customFormat="1">
      <c r="A1" s="229" t="s">
        <v>220</v>
      </c>
      <c r="B1" s="223" t="s">
        <v>246</v>
      </c>
      <c r="C1" s="223"/>
      <c r="D1" s="223"/>
      <c r="E1" s="223"/>
      <c r="F1" s="223"/>
      <c r="G1" s="223"/>
      <c r="H1" s="223"/>
      <c r="I1" s="223"/>
      <c r="J1" s="223"/>
      <c r="K1" s="223"/>
    </row>
    <row r="2" spans="1:11" s="145" customFormat="1">
      <c r="A2" s="229" t="s">
        <v>247</v>
      </c>
      <c r="B2" s="223" t="s">
        <v>248</v>
      </c>
      <c r="C2" s="223" t="s">
        <v>249</v>
      </c>
      <c r="D2" s="223" t="s">
        <v>250</v>
      </c>
      <c r="E2" s="223" t="s">
        <v>251</v>
      </c>
      <c r="F2" s="223" t="s">
        <v>252</v>
      </c>
      <c r="G2" s="223" t="s">
        <v>253</v>
      </c>
      <c r="H2" s="223" t="s">
        <v>254</v>
      </c>
      <c r="I2" s="223" t="s">
        <v>255</v>
      </c>
      <c r="J2" s="223" t="s">
        <v>256</v>
      </c>
      <c r="K2" s="223" t="s">
        <v>66</v>
      </c>
    </row>
    <row r="3" spans="1:11">
      <c r="A3" s="230">
        <v>1</v>
      </c>
      <c r="B3" s="225" t="s">
        <v>257</v>
      </c>
      <c r="C3" s="226" t="s">
        <v>258</v>
      </c>
      <c r="D3" s="224">
        <v>20000</v>
      </c>
      <c r="E3" s="224">
        <v>0</v>
      </c>
      <c r="F3" s="224">
        <v>20000</v>
      </c>
      <c r="G3" s="227">
        <v>0.50219999999999998</v>
      </c>
      <c r="H3" s="228">
        <v>200000</v>
      </c>
      <c r="I3" s="224">
        <v>0</v>
      </c>
      <c r="J3" s="226" t="s">
        <v>259</v>
      </c>
      <c r="K3" s="226" t="s">
        <v>260</v>
      </c>
    </row>
    <row r="4" spans="1:11">
      <c r="A4" s="230">
        <v>2</v>
      </c>
      <c r="B4" s="225" t="s">
        <v>257</v>
      </c>
      <c r="C4" s="226" t="s">
        <v>261</v>
      </c>
      <c r="D4" s="224">
        <v>10000</v>
      </c>
      <c r="E4" s="224">
        <v>0</v>
      </c>
      <c r="F4" s="224">
        <v>10000</v>
      </c>
      <c r="G4" s="227">
        <v>0.25109999999999999</v>
      </c>
      <c r="H4" s="228">
        <v>100000</v>
      </c>
      <c r="I4" s="224">
        <v>0</v>
      </c>
      <c r="J4" s="226" t="s">
        <v>259</v>
      </c>
      <c r="K4" s="226" t="s">
        <v>260</v>
      </c>
    </row>
    <row r="5" spans="1:11">
      <c r="A5" s="230">
        <v>3</v>
      </c>
      <c r="B5" s="225" t="s">
        <v>257</v>
      </c>
      <c r="C5" s="226" t="s">
        <v>262</v>
      </c>
      <c r="D5" s="224">
        <v>1500</v>
      </c>
      <c r="E5" s="224">
        <v>0</v>
      </c>
      <c r="F5" s="224">
        <v>1500</v>
      </c>
      <c r="G5" s="227">
        <v>3.7699999999999997E-2</v>
      </c>
      <c r="H5" s="228">
        <v>15000</v>
      </c>
      <c r="I5" s="224">
        <v>0</v>
      </c>
      <c r="J5" s="226" t="s">
        <v>259</v>
      </c>
      <c r="K5" s="226" t="s">
        <v>260</v>
      </c>
    </row>
    <row r="6" spans="1:11">
      <c r="A6" s="231"/>
      <c r="B6" s="232" t="s">
        <v>38</v>
      </c>
      <c r="C6" s="232"/>
      <c r="D6" s="232"/>
      <c r="E6" s="232"/>
      <c r="F6" s="232">
        <v>31500</v>
      </c>
      <c r="G6" s="232">
        <v>0.79090000000000005</v>
      </c>
      <c r="H6" s="232">
        <v>315000</v>
      </c>
      <c r="I6" s="232">
        <v>0</v>
      </c>
      <c r="J6" s="232"/>
      <c r="K6" s="23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K4"/>
  <sheetViews>
    <sheetView workbookViewId="0">
      <selection sqref="A1:K4"/>
    </sheetView>
  </sheetViews>
  <sheetFormatPr defaultRowHeight="12.75"/>
  <cols>
    <col min="1" max="1" width="6.5" bestFit="1" customWidth="1"/>
    <col min="2" max="2" width="24.5" bestFit="1" customWidth="1"/>
    <col min="3" max="3" width="27.83203125" bestFit="1" customWidth="1"/>
    <col min="4" max="4" width="11.33203125" bestFit="1" customWidth="1"/>
    <col min="5" max="5" width="11.5" bestFit="1" customWidth="1"/>
    <col min="6" max="6" width="12.83203125" bestFit="1" customWidth="1"/>
    <col min="7" max="7" width="7.6640625" bestFit="1" customWidth="1"/>
    <col min="8" max="8" width="11.1640625" bestFit="1" customWidth="1"/>
    <col min="9" max="9" width="11.6640625" bestFit="1" customWidth="1"/>
    <col min="10" max="10" width="6" bestFit="1" customWidth="1"/>
    <col min="11" max="11" width="30.33203125" bestFit="1" customWidth="1"/>
  </cols>
  <sheetData>
    <row r="1" spans="1:11" s="145" customFormat="1">
      <c r="A1" s="229" t="s">
        <v>263</v>
      </c>
      <c r="B1" s="223" t="s">
        <v>161</v>
      </c>
      <c r="C1" s="223"/>
      <c r="D1" s="223"/>
      <c r="E1" s="223"/>
      <c r="F1" s="223"/>
      <c r="G1" s="223"/>
      <c r="H1" s="223"/>
      <c r="I1" s="223"/>
      <c r="J1" s="223"/>
      <c r="K1" s="223"/>
    </row>
    <row r="2" spans="1:11" s="145" customFormat="1">
      <c r="A2" s="229" t="s">
        <v>247</v>
      </c>
      <c r="B2" s="223" t="s">
        <v>248</v>
      </c>
      <c r="C2" s="223" t="s">
        <v>249</v>
      </c>
      <c r="D2" s="223" t="s">
        <v>250</v>
      </c>
      <c r="E2" s="223" t="s">
        <v>251</v>
      </c>
      <c r="F2" s="223" t="s">
        <v>252</v>
      </c>
      <c r="G2" s="223" t="s">
        <v>119</v>
      </c>
      <c r="H2" s="223" t="s">
        <v>254</v>
      </c>
      <c r="I2" s="223" t="s">
        <v>255</v>
      </c>
      <c r="J2" s="223" t="s">
        <v>256</v>
      </c>
      <c r="K2" s="223" t="s">
        <v>66</v>
      </c>
    </row>
    <row r="3" spans="1:11">
      <c r="A3" s="230">
        <v>1</v>
      </c>
      <c r="B3" s="225" t="s">
        <v>172</v>
      </c>
      <c r="C3" s="226" t="s">
        <v>171</v>
      </c>
      <c r="D3" s="224">
        <v>499300</v>
      </c>
      <c r="E3" s="224">
        <v>0</v>
      </c>
      <c r="F3" s="224">
        <v>499300</v>
      </c>
      <c r="G3" s="227">
        <v>12.537100000000001</v>
      </c>
      <c r="H3" s="228">
        <v>4993000</v>
      </c>
      <c r="I3" s="224">
        <v>0</v>
      </c>
      <c r="J3" s="226" t="s">
        <v>264</v>
      </c>
      <c r="K3" s="226" t="s">
        <v>265</v>
      </c>
    </row>
    <row r="4" spans="1:11">
      <c r="A4" s="231"/>
      <c r="B4" s="232" t="s">
        <v>38</v>
      </c>
      <c r="C4" s="232"/>
      <c r="D4" s="232"/>
      <c r="E4" s="232"/>
      <c r="F4" s="232">
        <v>499300</v>
      </c>
      <c r="G4" s="233">
        <v>12.537100000000001</v>
      </c>
      <c r="H4" s="232">
        <v>4993000</v>
      </c>
      <c r="I4" s="232">
        <v>0</v>
      </c>
      <c r="J4" s="232"/>
      <c r="K4" s="23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SUMMARY</vt:lpstr>
      <vt:lpstr>Table I</vt:lpstr>
      <vt:lpstr>Table II</vt:lpstr>
      <vt:lpstr>Table III</vt:lpstr>
      <vt:lpstr>Table IV</vt:lpstr>
      <vt:lpstr>Table V</vt:lpstr>
      <vt:lpstr>Table VI</vt:lpstr>
      <vt:lpstr>Bodies_Corporate</vt:lpstr>
      <vt:lpstr>Institutions</vt:lpstr>
      <vt:lpstr>Public</vt:lpstr>
      <vt:lpstr>Distribution of Holding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circulars may be defined in two parts, one to convey background, rationale, objective of a decision and the other to commu</dc:title>
  <dc:creator>1171</dc:creator>
  <cp:lastModifiedBy>SARVESH</cp:lastModifiedBy>
  <dcterms:created xsi:type="dcterms:W3CDTF">2016-01-05T09:38:22Z</dcterms:created>
  <dcterms:modified xsi:type="dcterms:W3CDTF">2025-01-05T06:58:44Z</dcterms:modified>
</cp:coreProperties>
</file>